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Pol'!$A$1:$U$110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7" i="1"/>
  <c r="G16" i="12"/>
  <c r="G21" i="12"/>
  <c r="G56" i="12"/>
  <c r="G105" i="12"/>
  <c r="G106" i="12"/>
  <c r="G107" i="12"/>
  <c r="G108" i="12"/>
  <c r="G104" i="12"/>
  <c r="G102" i="12"/>
  <c r="G100" i="12"/>
  <c r="G98" i="12"/>
  <c r="G96" i="12"/>
  <c r="G95" i="12"/>
  <c r="G88" i="12"/>
  <c r="G89" i="12"/>
  <c r="G90" i="12"/>
  <c r="G91" i="12"/>
  <c r="G92" i="12"/>
  <c r="G85" i="12" s="1"/>
  <c r="I64" i="1" s="1"/>
  <c r="G93" i="12"/>
  <c r="G86" i="12"/>
  <c r="G84" i="12"/>
  <c r="G82" i="12"/>
  <c r="G81" i="12"/>
  <c r="G79" i="12"/>
  <c r="G78" i="12"/>
  <c r="G76" i="12"/>
  <c r="G74" i="12"/>
  <c r="G73" i="12"/>
  <c r="G71" i="12"/>
  <c r="G69" i="12"/>
  <c r="G67" i="12"/>
  <c r="G61" i="12"/>
  <c r="G62" i="12"/>
  <c r="G63" i="12"/>
  <c r="G59" i="12" s="1"/>
  <c r="I62" i="1" s="1"/>
  <c r="G64" i="12"/>
  <c r="G65" i="12"/>
  <c r="G60" i="12"/>
  <c r="G58" i="12"/>
  <c r="G57" i="12"/>
  <c r="G26" i="12"/>
  <c r="G29" i="12"/>
  <c r="G32" i="12"/>
  <c r="G34" i="12"/>
  <c r="G37" i="12"/>
  <c r="G39" i="12"/>
  <c r="G40" i="12"/>
  <c r="G42" i="12"/>
  <c r="G44" i="12"/>
  <c r="G45" i="12"/>
  <c r="G46" i="12"/>
  <c r="G47" i="12"/>
  <c r="G50" i="12"/>
  <c r="G51" i="12"/>
  <c r="G52" i="12"/>
  <c r="G53" i="12"/>
  <c r="G55" i="12"/>
  <c r="G22" i="12"/>
  <c r="G19" i="12"/>
  <c r="G17" i="12"/>
  <c r="G14" i="12"/>
  <c r="G13" i="12" s="1"/>
  <c r="I58" i="1" s="1"/>
  <c r="I16" i="1" s="1"/>
  <c r="G11" i="12"/>
  <c r="G9" i="12"/>
  <c r="G8" i="12" s="1"/>
  <c r="G66" i="12" l="1"/>
  <c r="I63" i="1" s="1"/>
  <c r="I17" i="1" s="1"/>
  <c r="BA103" i="12"/>
  <c r="BA101" i="12"/>
  <c r="BA99" i="12"/>
  <c r="BA97" i="12"/>
  <c r="BA94" i="12"/>
  <c r="BA83" i="12"/>
  <c r="BA80" i="12"/>
  <c r="BA77" i="12"/>
  <c r="BA75" i="12"/>
  <c r="BA72" i="12"/>
  <c r="BA70" i="12"/>
  <c r="BA68" i="12"/>
  <c r="I9" i="12"/>
  <c r="K9" i="12"/>
  <c r="M9" i="12"/>
  <c r="M8" i="12" s="1"/>
  <c r="O9" i="12"/>
  <c r="O8" i="12" s="1"/>
  <c r="Q9" i="12"/>
  <c r="U9" i="12"/>
  <c r="I11" i="12"/>
  <c r="K11" i="12"/>
  <c r="M11" i="12"/>
  <c r="O11" i="12"/>
  <c r="Q11" i="12"/>
  <c r="Q8" i="12" s="1"/>
  <c r="U11" i="12"/>
  <c r="U8" i="12" s="1"/>
  <c r="K13" i="12"/>
  <c r="I14" i="12"/>
  <c r="I13" i="12" s="1"/>
  <c r="K14" i="12"/>
  <c r="M14" i="12"/>
  <c r="M13" i="12" s="1"/>
  <c r="O14" i="12"/>
  <c r="O13" i="12" s="1"/>
  <c r="Q14" i="12"/>
  <c r="Q13" i="12" s="1"/>
  <c r="U14" i="12"/>
  <c r="U13" i="12" s="1"/>
  <c r="I17" i="12"/>
  <c r="I16" i="12" s="1"/>
  <c r="K17" i="12"/>
  <c r="K16" i="12" s="1"/>
  <c r="M17" i="12"/>
  <c r="O17" i="12"/>
  <c r="Q17" i="12"/>
  <c r="Q16" i="12" s="1"/>
  <c r="U17" i="12"/>
  <c r="U16" i="12" s="1"/>
  <c r="I19" i="12"/>
  <c r="K19" i="12"/>
  <c r="M19" i="12"/>
  <c r="O19" i="12"/>
  <c r="O16" i="12" s="1"/>
  <c r="Q19" i="12"/>
  <c r="U19" i="12"/>
  <c r="I22" i="12"/>
  <c r="K22" i="12"/>
  <c r="M22" i="12"/>
  <c r="O22" i="12"/>
  <c r="Q22" i="12"/>
  <c r="U22" i="12"/>
  <c r="I26" i="12"/>
  <c r="K26" i="12"/>
  <c r="M26" i="12"/>
  <c r="O26" i="12"/>
  <c r="Q26" i="12"/>
  <c r="U26" i="12"/>
  <c r="I29" i="12"/>
  <c r="K29" i="12"/>
  <c r="M29" i="12"/>
  <c r="O29" i="12"/>
  <c r="Q29" i="12"/>
  <c r="U29" i="12"/>
  <c r="I32" i="12"/>
  <c r="K32" i="12"/>
  <c r="M32" i="12"/>
  <c r="O32" i="12"/>
  <c r="Q32" i="12"/>
  <c r="U32" i="12"/>
  <c r="I34" i="12"/>
  <c r="K34" i="12"/>
  <c r="M34" i="12"/>
  <c r="O34" i="12"/>
  <c r="Q34" i="12"/>
  <c r="U34" i="12"/>
  <c r="I37" i="12"/>
  <c r="K37" i="12"/>
  <c r="M37" i="12"/>
  <c r="O37" i="12"/>
  <c r="Q37" i="12"/>
  <c r="U37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2" i="12"/>
  <c r="K42" i="12"/>
  <c r="M42" i="12"/>
  <c r="O42" i="12"/>
  <c r="Q42" i="12"/>
  <c r="U42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5" i="12"/>
  <c r="K55" i="12"/>
  <c r="M55" i="12"/>
  <c r="O55" i="12"/>
  <c r="Q55" i="12"/>
  <c r="U55" i="12"/>
  <c r="I57" i="12"/>
  <c r="I56" i="12" s="1"/>
  <c r="K57" i="12"/>
  <c r="K56" i="12" s="1"/>
  <c r="M57" i="12"/>
  <c r="O57" i="12"/>
  <c r="Q57" i="12"/>
  <c r="Q56" i="12" s="1"/>
  <c r="U57" i="12"/>
  <c r="U56" i="12" s="1"/>
  <c r="I58" i="12"/>
  <c r="K58" i="12"/>
  <c r="M58" i="12"/>
  <c r="O58" i="12"/>
  <c r="Q58" i="12"/>
  <c r="U58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5" i="12"/>
  <c r="K65" i="12"/>
  <c r="M65" i="12"/>
  <c r="O65" i="12"/>
  <c r="Q65" i="12"/>
  <c r="U65" i="12"/>
  <c r="I67" i="12"/>
  <c r="K67" i="12"/>
  <c r="M67" i="12"/>
  <c r="O67" i="12"/>
  <c r="Q67" i="12"/>
  <c r="U67" i="12"/>
  <c r="I69" i="12"/>
  <c r="K69" i="12"/>
  <c r="M69" i="12"/>
  <c r="O69" i="12"/>
  <c r="Q69" i="12"/>
  <c r="U69" i="12"/>
  <c r="I71" i="12"/>
  <c r="K71" i="12"/>
  <c r="M71" i="12"/>
  <c r="O71" i="12"/>
  <c r="Q71" i="12"/>
  <c r="U71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I76" i="12"/>
  <c r="K76" i="12"/>
  <c r="M76" i="12"/>
  <c r="O76" i="12"/>
  <c r="Q76" i="12"/>
  <c r="U76" i="12"/>
  <c r="I78" i="12"/>
  <c r="K78" i="12"/>
  <c r="M78" i="12"/>
  <c r="O78" i="12"/>
  <c r="Q78" i="12"/>
  <c r="U78" i="12"/>
  <c r="I79" i="12"/>
  <c r="K79" i="12"/>
  <c r="M79" i="12"/>
  <c r="O79" i="12"/>
  <c r="Q79" i="12"/>
  <c r="U79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6" i="12"/>
  <c r="K86" i="12"/>
  <c r="M86" i="12"/>
  <c r="O86" i="12"/>
  <c r="Q86" i="12"/>
  <c r="U86" i="12"/>
  <c r="I88" i="12"/>
  <c r="K88" i="12"/>
  <c r="M88" i="12"/>
  <c r="O88" i="12"/>
  <c r="Q88" i="12"/>
  <c r="U88" i="12"/>
  <c r="I89" i="12"/>
  <c r="K89" i="12"/>
  <c r="M89" i="12"/>
  <c r="O89" i="12"/>
  <c r="Q89" i="12"/>
  <c r="U89" i="12"/>
  <c r="I90" i="12"/>
  <c r="K90" i="12"/>
  <c r="M90" i="12"/>
  <c r="O90" i="12"/>
  <c r="Q90" i="12"/>
  <c r="U90" i="12"/>
  <c r="I91" i="12"/>
  <c r="K91" i="12"/>
  <c r="M91" i="12"/>
  <c r="O91" i="12"/>
  <c r="Q91" i="12"/>
  <c r="U91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I98" i="12"/>
  <c r="K98" i="12"/>
  <c r="M98" i="12"/>
  <c r="O98" i="12"/>
  <c r="Q98" i="12"/>
  <c r="U98" i="12"/>
  <c r="I100" i="12"/>
  <c r="K100" i="12"/>
  <c r="M100" i="12"/>
  <c r="O100" i="12"/>
  <c r="Q100" i="12"/>
  <c r="U100" i="12"/>
  <c r="I102" i="12"/>
  <c r="K102" i="12"/>
  <c r="M102" i="12"/>
  <c r="O102" i="12"/>
  <c r="Q102" i="12"/>
  <c r="U102" i="12"/>
  <c r="I104" i="12"/>
  <c r="K104" i="12"/>
  <c r="M104" i="12"/>
  <c r="O104" i="12"/>
  <c r="Q104" i="12"/>
  <c r="U104" i="12"/>
  <c r="I105" i="12"/>
  <c r="K105" i="12"/>
  <c r="M105" i="12"/>
  <c r="O105" i="12"/>
  <c r="Q105" i="12"/>
  <c r="U105" i="12"/>
  <c r="I106" i="12"/>
  <c r="K106" i="12"/>
  <c r="M106" i="12"/>
  <c r="O106" i="12"/>
  <c r="Q106" i="12"/>
  <c r="U106" i="12"/>
  <c r="I107" i="12"/>
  <c r="K107" i="12"/>
  <c r="M107" i="12"/>
  <c r="O107" i="12"/>
  <c r="Q107" i="12"/>
  <c r="U107" i="12"/>
  <c r="I108" i="12"/>
  <c r="K108" i="12"/>
  <c r="M108" i="12"/>
  <c r="O108" i="12"/>
  <c r="Q108" i="12"/>
  <c r="U108" i="12"/>
  <c r="I65" i="1"/>
  <c r="AZ51" i="1"/>
  <c r="AZ49" i="1"/>
  <c r="AZ47" i="1"/>
  <c r="AZ45" i="1"/>
  <c r="AZ43" i="1"/>
  <c r="F40" i="1"/>
  <c r="G40" i="1"/>
  <c r="H40" i="1"/>
  <c r="I40" i="1"/>
  <c r="J40" i="1"/>
  <c r="J39" i="1"/>
  <c r="I21" i="1"/>
  <c r="G25" i="1" s="1"/>
  <c r="J28" i="1"/>
  <c r="J26" i="1"/>
  <c r="G38" i="1"/>
  <c r="F38" i="1"/>
  <c r="H32" i="1"/>
  <c r="J23" i="1"/>
  <c r="J24" i="1"/>
  <c r="J25" i="1"/>
  <c r="J27" i="1"/>
  <c r="E24" i="1"/>
  <c r="E26" i="1"/>
  <c r="G26" i="1" l="1"/>
  <c r="G29" i="1" s="1"/>
  <c r="M16" i="12"/>
  <c r="I66" i="12"/>
  <c r="Q85" i="12"/>
  <c r="I85" i="12"/>
  <c r="U66" i="12"/>
  <c r="Q59" i="12"/>
  <c r="M59" i="12"/>
  <c r="O56" i="12"/>
  <c r="Q66" i="12"/>
  <c r="K21" i="12"/>
  <c r="O21" i="12"/>
  <c r="U85" i="12"/>
  <c r="O85" i="12"/>
  <c r="O59" i="12"/>
  <c r="K59" i="12"/>
  <c r="U59" i="12"/>
  <c r="M56" i="12"/>
  <c r="U21" i="12"/>
  <c r="K8" i="12"/>
  <c r="M85" i="12"/>
  <c r="K66" i="12"/>
  <c r="O66" i="12"/>
  <c r="I59" i="12"/>
  <c r="M21" i="12"/>
  <c r="I21" i="12"/>
  <c r="Q21" i="12"/>
  <c r="I8" i="12"/>
  <c r="K85" i="12"/>
  <c r="M66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<sst xmlns="http://schemas.openxmlformats.org/spreadsheetml/2006/main" count="469" uniqueCount="255">
  <si>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</si>
  <si>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</si>
  <si>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</si>
  <si>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</si>
  <si>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</si>
  <si>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</si>
  <si>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</si>
  <si>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</si>
  <si>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</si>
  <si>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</si>
  <si>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</si>
  <si>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</si>
  <si>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</si>
  <si>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</si>
  <si>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</si>
  <si>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</si>
  <si>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</si>
  <si>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</si>
  <si>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</si>
  <si>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</si>
  <si>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</si>
  <si>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</si>
  <si>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</si>
  <si>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</si>
  <si>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</si>
  <si>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</si>
  <si>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</si>
  <si>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</si>
  <si>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</si>
  <si>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</si>
  <si>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</si>
  <si>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</si>
  <si>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</si>
  <si>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</si>
  <si>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</si>
  <si>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</si>
  <si>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</si>
  <si>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</si>
  <si>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</si>
  <si>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</si>
  <si>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</si>
  <si>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</si>
  <si>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</si>
  <si>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k. ú. Strážek (756521)</t>
  </si>
  <si>
    <t>Rozpočet:</t>
  </si>
  <si>
    <t>Misto</t>
  </si>
  <si>
    <t>Revitalizace budovy - D.1.4.a ZTI Vodovod</t>
  </si>
  <si>
    <t>Rozpočet</t>
  </si>
  <si>
    <t>Celkem za stavbu</t>
  </si>
  <si>
    <t>CZK</t>
  </si>
  <si>
    <t xml:space="preserve">Popis rozpočtu:  - </t>
  </si>
  <si>
    <t>1) Na potrubí a na tepelné izolaci vodovodu je započítáno 20% délky jako přirážka na tvarovky.</t>
  </si>
  <si>
    <t>2) V rozpočtu nejsou započítány zednické přípomoce (drážky, zapravení a pod.)</t>
  </si>
  <si>
    <t>3) Položky kde není uvedeno jinak jsou v cenové soustavě RTS.</t>
  </si>
  <si>
    <t>4) Rozsah rozpočtu je shodný s rozsahem projektové dokumentace.</t>
  </si>
  <si>
    <t>5) Nedílnou součástí tohoto výkazu výměr (rozpočtu) je projektová dokumentace!!! Nelze provést cenovou nabídku bez porovnání s projektovou dokumentací.</t>
  </si>
  <si>
    <t>Rekapitulace dílů</t>
  </si>
  <si>
    <t>Typ dílu</t>
  </si>
  <si>
    <t>1</t>
  </si>
  <si>
    <t>Zemní práce</t>
  </si>
  <si>
    <t>4</t>
  </si>
  <si>
    <t>Vodorovné konstrukce</t>
  </si>
  <si>
    <t>97</t>
  </si>
  <si>
    <t>Prorážení otvorů</t>
  </si>
  <si>
    <t>722</t>
  </si>
  <si>
    <t>Vnitřní vodovod</t>
  </si>
  <si>
    <t>724</t>
  </si>
  <si>
    <t>Strojní vybavení</t>
  </si>
  <si>
    <t>725</t>
  </si>
  <si>
    <t>Zařizovací předměty</t>
  </si>
  <si>
    <t>732</t>
  </si>
  <si>
    <t>Strojovny</t>
  </si>
  <si>
    <t>734</t>
  </si>
  <si>
    <t>Armatury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</si>
  <si>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</si>
  <si>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</si>
  <si>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</si>
  <si>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</si>
  <si>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</si>
  <si>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</si>
  <si>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</si>
  <si>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</si>
  <si>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</si>
  <si>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</si>
  <si>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</si>
  <si>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</si>
  <si>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</si>
  <si>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</si>
  <si>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</si>
  <si>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</si>
  <si>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</si>
  <si>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</si>
  <si>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</si>
  <si>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</si>
  <si>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</si>
  <si>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</si>
  <si>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</si>
  <si>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</si>
  <si>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</si>
  <si>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</si>
  <si>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</si>
  <si>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</si>
  <si>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</si>
  <si>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132200010RA0</t>
  </si>
  <si>
    <t>Hloubení nezapaž. rýh šířky do 60 cm v hornině 1-4</t>
  </si>
  <si>
    <t>m3</t>
  </si>
  <si>
    <t>POL2_0</t>
  </si>
  <si>
    <t>34,2*0,6*1,2</t>
  </si>
  <si>
    <t>VV</t>
  </si>
  <si>
    <t>174101101R00</t>
  </si>
  <si>
    <t>Zásyp jam, rýh, šachet se zhutněním</t>
  </si>
  <si>
    <t>POL1_0</t>
  </si>
  <si>
    <t>24,624-6,156</t>
  </si>
  <si>
    <t>451572111R00</t>
  </si>
  <si>
    <t>Lože pod potrubí z kameniva těženého 0 - 4 mm</t>
  </si>
  <si>
    <t>34,2*0,6*0,3</t>
  </si>
  <si>
    <t>970031080R00</t>
  </si>
  <si>
    <t>Vrtání jádrové do zdiva cihelného do D 80 mm</t>
  </si>
  <si>
    <t>m</t>
  </si>
  <si>
    <t>0,45+0,15+0,15+1,5</t>
  </si>
  <si>
    <t>970051060R00</t>
  </si>
  <si>
    <t>Vrtání jádrové do ŽB do D 60 mm</t>
  </si>
  <si>
    <t>14*0,3</t>
  </si>
  <si>
    <t>722172711R00</t>
  </si>
  <si>
    <t>Potrubí z PP S3,2, D 20 x 2,8 mm, PN 16</t>
  </si>
  <si>
    <t>3+3,5+1,2+5+1,5+3,5+3+5+1+1+1,6+1+2+2+5+0,6+5+4+5+1</t>
  </si>
  <si>
    <t>4+3,5+5+5,6+2+2+3,8</t>
  </si>
  <si>
    <t>0,2*(54,9+25,9)</t>
  </si>
  <si>
    <t>722172712R00</t>
  </si>
  <si>
    <t>Potrubí z PP S3,2, D 25 x 3,5 mm, PN 16</t>
  </si>
  <si>
    <t>3,5+5,5+5,4</t>
  </si>
  <si>
    <t>0,2*14,4</t>
  </si>
  <si>
    <t>722172713R00</t>
  </si>
  <si>
    <t>Potrubí z PP S3,2, D 32 x 4,4 mm, PN 16</t>
  </si>
  <si>
    <t>1,5+3+4,9+5,5+5,6+4+4+6</t>
  </si>
  <si>
    <t>0,2*34,5</t>
  </si>
  <si>
    <t>722172714R00</t>
  </si>
  <si>
    <t>Potrubí z PP S3,2, D 40 x 5,5 mm, PN 16</t>
  </si>
  <si>
    <t>3,5*1,2</t>
  </si>
  <si>
    <t>722130234R00</t>
  </si>
  <si>
    <t>Potrubí z trub.závit.pozink.svařovan. 11343,DN 32</t>
  </si>
  <si>
    <t>3+28+11+6,5+2</t>
  </si>
  <si>
    <t>0,2*50,5</t>
  </si>
  <si>
    <t>722130235R00</t>
  </si>
  <si>
    <t>Potrubí z trub.závit.pozink.svařovan. 11343,DN 40</t>
  </si>
  <si>
    <t>28*1,2</t>
  </si>
  <si>
    <t>722181221RU2</t>
  </si>
  <si>
    <t>Izolace návleková tl. stěny 6 mm, vnitřní průměr 35 mm</t>
  </si>
  <si>
    <t>722181223RZ6</t>
  </si>
  <si>
    <t>Izolace návleková tl. stěny 13 mm, vnitřní průměr 20 mm</t>
  </si>
  <si>
    <t>1,2*54,9</t>
  </si>
  <si>
    <t>722181225RT7</t>
  </si>
  <si>
    <t>Izolace návleková tl. stěny 25 mm, vnitřní průměr 20 mm</t>
  </si>
  <si>
    <t>1,2*25,9</t>
  </si>
  <si>
    <t>722181225RT8</t>
  </si>
  <si>
    <t>Izolace návleková tl. stěny 25 mm, vnitřní průměr 25 mm</t>
  </si>
  <si>
    <t>722181225RU1</t>
  </si>
  <si>
    <t>Izolace návleková tl. stěny 25 mm, vnitřní průměr 32 mm</t>
  </si>
  <si>
    <t>722181225RV9</t>
  </si>
  <si>
    <t>Izolace návleková tl. stěny 25 mm, vnitřní průměr 40 mm</t>
  </si>
  <si>
    <t>722171215R00</t>
  </si>
  <si>
    <t>Potrubí z PEHD, D 50 x 4,6 mm</t>
  </si>
  <si>
    <t>5,5+15+8</t>
  </si>
  <si>
    <t>0,2*28,5</t>
  </si>
  <si>
    <t>286136701R</t>
  </si>
  <si>
    <t>Trubka voda SDR11 90x8,2mm, PE100 (chránička do základů)</t>
  </si>
  <si>
    <t>POL3_0</t>
  </si>
  <si>
    <t>722182091R00</t>
  </si>
  <si>
    <t>Příplatek za montáž izolačních tvarovek DN 25</t>
  </si>
  <si>
    <t>kus</t>
  </si>
  <si>
    <t>722182094R00</t>
  </si>
  <si>
    <t>Příplatek za montáž izolačních tvarovek DN 40</t>
  </si>
  <si>
    <t>722280107R00</t>
  </si>
  <si>
    <t>Tlaková zkouška vodovodního potrubí DN 40</t>
  </si>
  <si>
    <t>96,96+17,28+41,4+4,2+60,6+33,6+34,2</t>
  </si>
  <si>
    <t>998722101R00</t>
  </si>
  <si>
    <t>Přesun hmot pro vnitřní vodovod, výšky do 6 m</t>
  </si>
  <si>
    <t>t</t>
  </si>
  <si>
    <t>724232132R00</t>
  </si>
  <si>
    <t>Spínač tlakový ovládací, stykač</t>
  </si>
  <si>
    <t>724239102R00</t>
  </si>
  <si>
    <t>Montáž spínače tlakového ovládacího</t>
  </si>
  <si>
    <t>725823111R00</t>
  </si>
  <si>
    <t>Baterie umyvadlová stoján. ruční, bez otvír.odpadu</t>
  </si>
  <si>
    <t>55145015R</t>
  </si>
  <si>
    <t>Baterie dřezová směšov stojánk s otáč ústím</t>
  </si>
  <si>
    <t>725845111R00</t>
  </si>
  <si>
    <t>Baterie sprchová nástěnná ruční, bez příslušenství</t>
  </si>
  <si>
    <t>55145350R</t>
  </si>
  <si>
    <t>Růžice sprchová plochá, 3 funkce d 118 mm</t>
  </si>
  <si>
    <t>55145357R</t>
  </si>
  <si>
    <t>Tyč sprchová 90 cm</t>
  </si>
  <si>
    <t>55145353R</t>
  </si>
  <si>
    <t>Hadice sprchová 150 cm jednozámková</t>
  </si>
  <si>
    <t>Čerpadlo cirkulační (Č1), viz. specifikace v dokumentaci</t>
  </si>
  <si>
    <t>Není obsaženo v databázi RTS, cenová soustava vlastní</t>
  </si>
  <si>
    <t>POP</t>
  </si>
  <si>
    <t>2</t>
  </si>
  <si>
    <t>Ponorné čerpadlo do studny, vč. příslušenství, specifikace v dokumentaci</t>
  </si>
  <si>
    <t>kpl</t>
  </si>
  <si>
    <t>3</t>
  </si>
  <si>
    <t>Řídící jednotka ponorného čerpadla, specifikace v dokumentaci</t>
  </si>
  <si>
    <t>210810045R00</t>
  </si>
  <si>
    <t>Kabel CYKY-m 750 V 3 x 1,5 mm2 pevně uložený</t>
  </si>
  <si>
    <t>Nádoba expanzní vodárenská 12/10</t>
  </si>
  <si>
    <t>5</t>
  </si>
  <si>
    <t>Uzavírací arm. zajišťující průtočnost nádoby 3/4"</t>
  </si>
  <si>
    <t>732339101R00</t>
  </si>
  <si>
    <t>Montáž nádoby expanzní tlakové 12 l</t>
  </si>
  <si>
    <t>soubor</t>
  </si>
  <si>
    <t>6</t>
  </si>
  <si>
    <t>Nádoba expanzní vodárenská 80/10, průtočná</t>
  </si>
  <si>
    <t>732339105R00</t>
  </si>
  <si>
    <t>Montáž nádoby expanzní tlakové 80 l</t>
  </si>
  <si>
    <t>7</t>
  </si>
  <si>
    <t>Montážní práce na ohřevu teplé vody, a čerpání vody ze studny</t>
  </si>
  <si>
    <t>hod</t>
  </si>
  <si>
    <t>2*4*8</t>
  </si>
  <si>
    <t>725814102R00</t>
  </si>
  <si>
    <t>Ventil rohový DN 15 x DN 10</t>
  </si>
  <si>
    <t>2+2+1+1+2+1+2+2+1</t>
  </si>
  <si>
    <t>722235111R00</t>
  </si>
  <si>
    <t>Kohout vod.kul.,vnitř.-vnitř.z. DN 15</t>
  </si>
  <si>
    <t>722235112R00</t>
  </si>
  <si>
    <t>Kohout vod.kul.,vnitř.-vnitř.z. DN 20</t>
  </si>
  <si>
    <t>722235113R00</t>
  </si>
  <si>
    <t>Kohout vod.kul.,vnitř.-vnitř.z. DN 25</t>
  </si>
  <si>
    <t>722235114R00</t>
  </si>
  <si>
    <t>Kohout vod.kul.,vnitř.-vnitř.z. DN 32</t>
  </si>
  <si>
    <t>722235653R00</t>
  </si>
  <si>
    <t>Ventil vod.zpětný DN 25</t>
  </si>
  <si>
    <t>8</t>
  </si>
  <si>
    <t>Ventil zpětný s kontrolou DN 32</t>
  </si>
  <si>
    <t>722239104R00</t>
  </si>
  <si>
    <t>Montáž vodovodních armatur 2závity, G 5/4</t>
  </si>
  <si>
    <t>9</t>
  </si>
  <si>
    <t>Manometr radiální, připojení 1/4", 0 - 6 bar</t>
  </si>
  <si>
    <t>10</t>
  </si>
  <si>
    <t>Zpětný ventil pro manometry 1/4" x 1/2"</t>
  </si>
  <si>
    <t>11</t>
  </si>
  <si>
    <t>Ventil pojistný DN 15 x 6,0 bar, pro teplou vodu</t>
  </si>
  <si>
    <t>12</t>
  </si>
  <si>
    <t>Ventil pojistný DN 20 x 6,0 bar, pro teplou vodu</t>
  </si>
  <si>
    <t>722229101R00</t>
  </si>
  <si>
    <t>Montáž vodovodních armatur,1závit, G 1/2</t>
  </si>
  <si>
    <t>722229102R00</t>
  </si>
  <si>
    <t>Montáž vodovodních armatur,1závit, G 3/4</t>
  </si>
  <si>
    <t>722221116R00</t>
  </si>
  <si>
    <t>Kohout vypouštěcí kulový, DN 15</t>
  </si>
  <si>
    <t>44982602.AR</t>
  </si>
  <si>
    <t>Hydrantový systém D25 prům. 25/30</t>
  </si>
  <si>
    <t>722259201R00</t>
  </si>
  <si>
    <t>Montáž hydrantového systému D25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</si>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</sst>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7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0" xfId="0" applyNumberFormat="1" applyAlignment="1">
      <alignment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8"/>
  <sheetViews>
    <sheetView showGridLines="0" tabSelected="1" topLeftCell="B1" zoomScaleNormal="100" zoomScaleSheetLayoutView="75" workbookViewId="0">
      <selection activeCell="I15" sqref="I15:J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05" t="s">
        <v>42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">
      <c r="A2" s="4"/>
      <c r="B2" s="81" t="s">
        <v>40</v>
      </c>
      <c r="C2" s="82"/>
      <c r="D2" s="216" t="s">
        <v>46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45</v>
      </c>
      <c r="C3" s="84"/>
      <c r="D3" s="212" t="s">
        <v>43</v>
      </c>
      <c r="E3" s="213"/>
      <c r="F3" s="213"/>
      <c r="G3" s="213"/>
      <c r="H3" s="213"/>
      <c r="I3" s="213"/>
      <c r="J3" s="214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0"/>
      <c r="E11" s="220"/>
      <c r="F11" s="220"/>
      <c r="G11" s="220"/>
      <c r="H11" s="28" t="s">
        <v>33</v>
      </c>
      <c r="I11" s="91"/>
      <c r="J11" s="11"/>
    </row>
    <row r="12" spans="1:15" ht="15.75" customHeight="1" x14ac:dyDescent="0.2">
      <c r="A12" s="4"/>
      <c r="B12" s="41"/>
      <c r="C12" s="26"/>
      <c r="D12" s="210"/>
      <c r="E12" s="210"/>
      <c r="F12" s="210"/>
      <c r="G12" s="210"/>
      <c r="H12" s="28" t="s">
        <v>34</v>
      </c>
      <c r="I12" s="91"/>
      <c r="J12" s="11"/>
    </row>
    <row r="13" spans="1:15" ht="15.75" customHeight="1" x14ac:dyDescent="0.2">
      <c r="A13" s="4"/>
      <c r="B13" s="42"/>
      <c r="C13" s="92"/>
      <c r="D13" s="211"/>
      <c r="E13" s="211"/>
      <c r="F13" s="211"/>
      <c r="G13" s="211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9"/>
      <c r="F15" s="219"/>
      <c r="G15" s="208"/>
      <c r="H15" s="208"/>
      <c r="I15" s="208" t="s">
        <v>28</v>
      </c>
      <c r="J15" s="209"/>
    </row>
    <row r="16" spans="1:15" ht="23.25" customHeight="1" x14ac:dyDescent="0.2">
      <c r="A16" s="140" t="s">
        <v>23</v>
      </c>
      <c r="B16" s="141" t="s">
        <v>23</v>
      </c>
      <c r="C16" s="58"/>
      <c r="D16" s="59"/>
      <c r="E16" s="198"/>
      <c r="F16" s="204"/>
      <c r="G16" s="198"/>
      <c r="H16" s="204"/>
      <c r="I16" s="198">
        <f>SUM(I57:J59)</f>
        <v>0</v>
      </c>
      <c r="J16" s="199"/>
    </row>
    <row r="17" spans="1:10" ht="23.25" customHeight="1" x14ac:dyDescent="0.2">
      <c r="A17" s="140" t="s">
        <v>24</v>
      </c>
      <c r="B17" s="141" t="s">
        <v>24</v>
      </c>
      <c r="C17" s="58"/>
      <c r="D17" s="59"/>
      <c r="E17" s="198"/>
      <c r="F17" s="204"/>
      <c r="G17" s="198"/>
      <c r="H17" s="204"/>
      <c r="I17" s="198">
        <f>SUM(I60:J64)</f>
        <v>0</v>
      </c>
      <c r="J17" s="199"/>
    </row>
    <row r="18" spans="1:10" ht="23.25" customHeight="1" x14ac:dyDescent="0.2">
      <c r="A18" s="140" t="s">
        <v>25</v>
      </c>
      <c r="B18" s="141" t="s">
        <v>25</v>
      </c>
      <c r="C18" s="58"/>
      <c r="D18" s="59"/>
      <c r="E18" s="198"/>
      <c r="F18" s="204"/>
      <c r="G18" s="198"/>
      <c r="H18" s="204"/>
      <c r="I18" s="198">
        <v>0</v>
      </c>
      <c r="J18" s="199"/>
    </row>
    <row r="19" spans="1:10" ht="23.25" customHeight="1" x14ac:dyDescent="0.2">
      <c r="A19" s="140" t="s">
        <v>74</v>
      </c>
      <c r="B19" s="141" t="s">
        <v>26</v>
      </c>
      <c r="C19" s="58"/>
      <c r="D19" s="59"/>
      <c r="E19" s="198"/>
      <c r="F19" s="204"/>
      <c r="G19" s="198"/>
      <c r="H19" s="204"/>
      <c r="I19" s="198">
        <v>0</v>
      </c>
      <c r="J19" s="199"/>
    </row>
    <row r="20" spans="1:10" ht="23.25" customHeight="1" x14ac:dyDescent="0.2">
      <c r="A20" s="140" t="s">
        <v>75</v>
      </c>
      <c r="B20" s="141" t="s">
        <v>27</v>
      </c>
      <c r="C20" s="58"/>
      <c r="D20" s="59"/>
      <c r="E20" s="198"/>
      <c r="F20" s="204"/>
      <c r="G20" s="198"/>
      <c r="H20" s="204"/>
      <c r="I20" s="198">
        <v>0</v>
      </c>
      <c r="J20" s="199"/>
    </row>
    <row r="21" spans="1:10" ht="23.25" customHeight="1" x14ac:dyDescent="0.2">
      <c r="A21" s="4"/>
      <c r="B21" s="74" t="s">
        <v>28</v>
      </c>
      <c r="C21" s="75"/>
      <c r="D21" s="76"/>
      <c r="E21" s="200"/>
      <c r="F21" s="201"/>
      <c r="G21" s="200"/>
      <c r="H21" s="201"/>
      <c r="I21" s="200">
        <f>SUM(I16:J20)</f>
        <v>0</v>
      </c>
      <c r="J21" s="20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96">
        <v>0</v>
      </c>
      <c r="H23" s="197"/>
      <c r="I23" s="19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2"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196">
        <f>I21</f>
        <v>0</v>
      </c>
      <c r="H25" s="197"/>
      <c r="I25" s="19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92">
        <f>ZakladDPHZakl*0.21</f>
        <v>0</v>
      </c>
      <c r="H26" s="193"/>
      <c r="I26" s="19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194">
        <v>0</v>
      </c>
      <c r="H27" s="194"/>
      <c r="I27" s="194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195">
        <v>349171.53</v>
      </c>
      <c r="H28" s="202"/>
      <c r="I28" s="202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195">
        <f>ZakladDPHZakl+DPHZakl</f>
        <v>0</v>
      </c>
      <c r="H29" s="195"/>
      <c r="I29" s="195"/>
      <c r="J29" s="118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43795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1" t="s">
        <v>2</v>
      </c>
      <c r="E35" s="221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52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52" ht="25.5" hidden="1" customHeight="1" x14ac:dyDescent="0.2">
      <c r="A39" s="96">
        <v>0</v>
      </c>
      <c r="B39" s="102" t="s">
        <v>47</v>
      </c>
      <c r="C39" s="224" t="s">
        <v>46</v>
      </c>
      <c r="D39" s="225"/>
      <c r="E39" s="225"/>
      <c r="F39" s="107">
        <v>0</v>
      </c>
      <c r="G39" s="108">
        <v>349171.53</v>
      </c>
      <c r="H39" s="109">
        <v>73326</v>
      </c>
      <c r="I39" s="109">
        <v>422497.53</v>
      </c>
      <c r="J39" s="103" t="str">
        <f>IF(CenaCelkemVypocet=0,"",I39/CenaCelkemVypocet*100)</f>
        <v/>
      </c>
    </row>
    <row r="40" spans="1:52" ht="25.5" hidden="1" customHeight="1" x14ac:dyDescent="0.2">
      <c r="A40" s="96"/>
      <c r="B40" s="226" t="s">
        <v>48</v>
      </c>
      <c r="C40" s="227"/>
      <c r="D40" s="227"/>
      <c r="E40" s="228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2" spans="1:52" x14ac:dyDescent="0.2">
      <c r="B42" t="s">
        <v>50</v>
      </c>
    </row>
    <row r="43" spans="1:52" x14ac:dyDescent="0.2">
      <c r="B43" s="215" t="s">
        <v>51</v>
      </c>
      <c r="C43" s="215"/>
      <c r="D43" s="215"/>
      <c r="E43" s="215"/>
      <c r="F43" s="215"/>
      <c r="G43" s="215"/>
      <c r="H43" s="215"/>
      <c r="I43" s="215"/>
      <c r="J43" s="215"/>
      <c r="AZ43" s="119" t="str">
        <f>B43</f>
        <v>1) Na potrubí a na tepelné izolaci vodovodu je započítáno 20% délky jako přirážka na tvarovky.</v>
      </c>
    </row>
    <row r="45" spans="1:52" x14ac:dyDescent="0.2">
      <c r="B45" s="215" t="s">
        <v>52</v>
      </c>
      <c r="C45" s="215"/>
      <c r="D45" s="215"/>
      <c r="E45" s="215"/>
      <c r="F45" s="215"/>
      <c r="G45" s="215"/>
      <c r="H45" s="215"/>
      <c r="I45" s="215"/>
      <c r="J45" s="215"/>
      <c r="AZ45" s="119" t="str">
        <f>B45</f>
        <v>2) V rozpočtu nejsou započítány zednické přípomoce (drážky, zapravení a pod.)</v>
      </c>
    </row>
    <row r="47" spans="1:52" x14ac:dyDescent="0.2">
      <c r="B47" s="215" t="s">
        <v>53</v>
      </c>
      <c r="C47" s="215"/>
      <c r="D47" s="215"/>
      <c r="E47" s="215"/>
      <c r="F47" s="215"/>
      <c r="G47" s="215"/>
      <c r="H47" s="215"/>
      <c r="I47" s="215"/>
      <c r="J47" s="215"/>
      <c r="AZ47" s="119" t="str">
        <f>B47</f>
        <v>3) Položky kde není uvedeno jinak jsou v cenové soustavě RTS.</v>
      </c>
    </row>
    <row r="49" spans="1:52" x14ac:dyDescent="0.2">
      <c r="B49" s="215" t="s">
        <v>54</v>
      </c>
      <c r="C49" s="215"/>
      <c r="D49" s="215"/>
      <c r="E49" s="215"/>
      <c r="F49" s="215"/>
      <c r="G49" s="215"/>
      <c r="H49" s="215"/>
      <c r="I49" s="215"/>
      <c r="J49" s="215"/>
      <c r="AZ49" s="119" t="str">
        <f>B49</f>
        <v>4) Rozsah rozpočtu je shodný s rozsahem projektové dokumentace.</v>
      </c>
    </row>
    <row r="51" spans="1:52" ht="25.5" x14ac:dyDescent="0.2">
      <c r="B51" s="215" t="s">
        <v>55</v>
      </c>
      <c r="C51" s="215"/>
      <c r="D51" s="215"/>
      <c r="E51" s="215"/>
      <c r="F51" s="215"/>
      <c r="G51" s="215"/>
      <c r="H51" s="215"/>
      <c r="I51" s="215"/>
      <c r="J51" s="215"/>
      <c r="AZ51" s="119" t="str">
        <f>B51</f>
        <v>5) Nedílnou součástí tohoto výkazu výměr (rozpočtu) je projektová dokumentace!!! Nelze provést cenovou nabídku bez porovnání s projektovou dokumentací.</v>
      </c>
    </row>
    <row r="54" spans="1:52" ht="15.75" x14ac:dyDescent="0.25">
      <c r="B54" s="120" t="s">
        <v>56</v>
      </c>
    </row>
    <row r="56" spans="1:52" ht="25.5" customHeight="1" x14ac:dyDescent="0.2">
      <c r="A56" s="121"/>
      <c r="B56" s="125" t="s">
        <v>16</v>
      </c>
      <c r="C56" s="125" t="s">
        <v>5</v>
      </c>
      <c r="D56" s="126"/>
      <c r="E56" s="126"/>
      <c r="F56" s="129" t="s">
        <v>57</v>
      </c>
      <c r="G56" s="129"/>
      <c r="H56" s="129"/>
      <c r="I56" s="229" t="s">
        <v>28</v>
      </c>
      <c r="J56" s="229"/>
    </row>
    <row r="57" spans="1:52" ht="25.5" customHeight="1" x14ac:dyDescent="0.2">
      <c r="A57" s="122"/>
      <c r="B57" s="130" t="s">
        <v>58</v>
      </c>
      <c r="C57" s="231" t="s">
        <v>59</v>
      </c>
      <c r="D57" s="232"/>
      <c r="E57" s="232"/>
      <c r="F57" s="132" t="s">
        <v>23</v>
      </c>
      <c r="G57" s="133"/>
      <c r="H57" s="133"/>
      <c r="I57" s="230">
        <f>SUM('Rozpočet Pol'!G8)</f>
        <v>0</v>
      </c>
      <c r="J57" s="230"/>
    </row>
    <row r="58" spans="1:52" ht="25.5" customHeight="1" x14ac:dyDescent="0.2">
      <c r="A58" s="122"/>
      <c r="B58" s="124" t="s">
        <v>60</v>
      </c>
      <c r="C58" s="234" t="s">
        <v>61</v>
      </c>
      <c r="D58" s="235"/>
      <c r="E58" s="235"/>
      <c r="F58" s="134" t="s">
        <v>23</v>
      </c>
      <c r="G58" s="135"/>
      <c r="H58" s="135"/>
      <c r="I58" s="233">
        <f>SUM('Rozpočet Pol'!G13)</f>
        <v>0</v>
      </c>
      <c r="J58" s="233"/>
    </row>
    <row r="59" spans="1:52" ht="25.5" customHeight="1" x14ac:dyDescent="0.2">
      <c r="A59" s="122"/>
      <c r="B59" s="124" t="s">
        <v>62</v>
      </c>
      <c r="C59" s="234" t="s">
        <v>63</v>
      </c>
      <c r="D59" s="235"/>
      <c r="E59" s="235"/>
      <c r="F59" s="134" t="s">
        <v>23</v>
      </c>
      <c r="G59" s="135"/>
      <c r="H59" s="135"/>
      <c r="I59" s="233">
        <f>SUM('Rozpočet Pol'!G16)</f>
        <v>0</v>
      </c>
      <c r="J59" s="233"/>
    </row>
    <row r="60" spans="1:52" ht="25.5" customHeight="1" x14ac:dyDescent="0.2">
      <c r="A60" s="122"/>
      <c r="B60" s="124" t="s">
        <v>64</v>
      </c>
      <c r="C60" s="234" t="s">
        <v>65</v>
      </c>
      <c r="D60" s="235"/>
      <c r="E60" s="235"/>
      <c r="F60" s="134" t="s">
        <v>24</v>
      </c>
      <c r="G60" s="135"/>
      <c r="H60" s="135"/>
      <c r="I60" s="233">
        <f>SUM('Rozpočet Pol'!G21)</f>
        <v>0</v>
      </c>
      <c r="J60" s="233"/>
    </row>
    <row r="61" spans="1:52" ht="25.5" customHeight="1" x14ac:dyDescent="0.2">
      <c r="A61" s="122"/>
      <c r="B61" s="124" t="s">
        <v>66</v>
      </c>
      <c r="C61" s="234" t="s">
        <v>67</v>
      </c>
      <c r="D61" s="235"/>
      <c r="E61" s="235"/>
      <c r="F61" s="134" t="s">
        <v>24</v>
      </c>
      <c r="G61" s="135"/>
      <c r="H61" s="135"/>
      <c r="I61" s="233">
        <f>SUM('Rozpočet Pol'!G56)</f>
        <v>0</v>
      </c>
      <c r="J61" s="233"/>
    </row>
    <row r="62" spans="1:52" ht="25.5" customHeight="1" x14ac:dyDescent="0.2">
      <c r="A62" s="122"/>
      <c r="B62" s="124" t="s">
        <v>68</v>
      </c>
      <c r="C62" s="234" t="s">
        <v>69</v>
      </c>
      <c r="D62" s="235"/>
      <c r="E62" s="235"/>
      <c r="F62" s="134" t="s">
        <v>24</v>
      </c>
      <c r="G62" s="135"/>
      <c r="H62" s="135"/>
      <c r="I62" s="233">
        <f>SUM('Rozpočet Pol'!G59)</f>
        <v>0</v>
      </c>
      <c r="J62" s="233"/>
    </row>
    <row r="63" spans="1:52" ht="25.5" customHeight="1" x14ac:dyDescent="0.2">
      <c r="A63" s="122"/>
      <c r="B63" s="124" t="s">
        <v>70</v>
      </c>
      <c r="C63" s="234" t="s">
        <v>71</v>
      </c>
      <c r="D63" s="235"/>
      <c r="E63" s="235"/>
      <c r="F63" s="134" t="s">
        <v>24</v>
      </c>
      <c r="G63" s="135"/>
      <c r="H63" s="135"/>
      <c r="I63" s="233">
        <f>SUM('Rozpočet Pol'!G66)</f>
        <v>0</v>
      </c>
      <c r="J63" s="233"/>
    </row>
    <row r="64" spans="1:52" ht="25.5" customHeight="1" x14ac:dyDescent="0.2">
      <c r="A64" s="122"/>
      <c r="B64" s="131" t="s">
        <v>72</v>
      </c>
      <c r="C64" s="238" t="s">
        <v>73</v>
      </c>
      <c r="D64" s="239"/>
      <c r="E64" s="239"/>
      <c r="F64" s="136" t="s">
        <v>24</v>
      </c>
      <c r="G64" s="137"/>
      <c r="H64" s="137"/>
      <c r="I64" s="237">
        <f>SUM('Rozpočet Pol'!G85)</f>
        <v>0</v>
      </c>
      <c r="J64" s="237"/>
    </row>
    <row r="65" spans="1:10" ht="25.5" customHeight="1" x14ac:dyDescent="0.2">
      <c r="A65" s="123"/>
      <c r="B65" s="127" t="s">
        <v>1</v>
      </c>
      <c r="C65" s="127"/>
      <c r="D65" s="128"/>
      <c r="E65" s="128"/>
      <c r="F65" s="138"/>
      <c r="G65" s="139"/>
      <c r="H65" s="139"/>
      <c r="I65" s="236">
        <f>SUM(I57:I64)</f>
        <v>0</v>
      </c>
      <c r="J65" s="236"/>
    </row>
    <row r="66" spans="1:10" x14ac:dyDescent="0.2">
      <c r="F66" s="94"/>
      <c r="G66" s="95"/>
      <c r="H66" s="94"/>
      <c r="I66" s="95"/>
      <c r="J66" s="95"/>
    </row>
    <row r="67" spans="1:10" x14ac:dyDescent="0.2">
      <c r="F67" s="94"/>
      <c r="G67" s="95"/>
      <c r="H67" s="94"/>
      <c r="I67" s="95"/>
      <c r="J67" s="95"/>
    </row>
    <row r="68" spans="1:10" x14ac:dyDescent="0.2">
      <c r="F68" s="94"/>
      <c r="G68" s="95"/>
      <c r="H68" s="94"/>
      <c r="I68" s="95"/>
      <c r="J68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I65:J65"/>
    <mergeCell ref="I62:J62"/>
    <mergeCell ref="C62:E62"/>
    <mergeCell ref="I63:J63"/>
    <mergeCell ref="C63:E63"/>
    <mergeCell ref="I64:J64"/>
    <mergeCell ref="C64:E64"/>
    <mergeCell ref="I59:J59"/>
    <mergeCell ref="C59:E59"/>
    <mergeCell ref="I60:J60"/>
    <mergeCell ref="C60:E60"/>
    <mergeCell ref="I61:J61"/>
    <mergeCell ref="C61:E61"/>
    <mergeCell ref="B51:J51"/>
    <mergeCell ref="I56:J56"/>
    <mergeCell ref="I57:J57"/>
    <mergeCell ref="C57:E57"/>
    <mergeCell ref="I58:J58"/>
    <mergeCell ref="C58:E58"/>
    <mergeCell ref="C39:E39"/>
    <mergeCell ref="B40:E40"/>
    <mergeCell ref="B43:J43"/>
    <mergeCell ref="B45:J45"/>
    <mergeCell ref="B47:J47"/>
    <mergeCell ref="B49:J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B1:J1"/>
    <mergeCell ref="E21:F21"/>
    <mergeCell ref="G15:H15"/>
    <mergeCell ref="I15:J15"/>
    <mergeCell ref="E16:F16"/>
    <mergeCell ref="D12:G12"/>
    <mergeCell ref="D13:G13"/>
    <mergeCell ref="D3:J3"/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9" t="s">
        <v>41</v>
      </c>
      <c r="B2" s="78"/>
      <c r="C2" s="242"/>
      <c r="D2" s="242"/>
      <c r="E2" s="242"/>
      <c r="F2" s="242"/>
      <c r="G2" s="243"/>
    </row>
    <row r="3" spans="1:7" ht="24.95" hidden="1" customHeight="1" x14ac:dyDescent="0.2">
      <c r="A3" s="79" t="s">
        <v>7</v>
      </c>
      <c r="B3" s="78"/>
      <c r="C3" s="242"/>
      <c r="D3" s="242"/>
      <c r="E3" s="242"/>
      <c r="F3" s="242"/>
      <c r="G3" s="243"/>
    </row>
    <row r="4" spans="1:7" ht="24.95" hidden="1" customHeight="1" x14ac:dyDescent="0.2">
      <c r="A4" s="79" t="s">
        <v>8</v>
      </c>
      <c r="B4" s="78"/>
      <c r="C4" s="242"/>
      <c r="D4" s="242"/>
      <c r="E4" s="242"/>
      <c r="F4" s="242"/>
      <c r="G4" s="24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0"/>
  <sheetViews>
    <sheetView topLeftCell="A45" workbookViewId="0">
      <selection activeCell="F82" sqref="F82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49" t="s">
        <v>6</v>
      </c>
      <c r="B1" s="249"/>
      <c r="C1" s="249"/>
      <c r="D1" s="249"/>
      <c r="E1" s="249"/>
      <c r="F1" s="249"/>
      <c r="G1" s="249"/>
      <c r="AE1" t="s">
        <v>77</v>
      </c>
    </row>
    <row r="2" spans="1:60" ht="24.95" customHeight="1" x14ac:dyDescent="0.2">
      <c r="A2" s="144" t="s">
        <v>76</v>
      </c>
      <c r="B2" s="142"/>
      <c r="C2" s="250" t="s">
        <v>46</v>
      </c>
      <c r="D2" s="251"/>
      <c r="E2" s="251"/>
      <c r="F2" s="251"/>
      <c r="G2" s="252"/>
      <c r="AE2" t="s">
        <v>78</v>
      </c>
    </row>
    <row r="3" spans="1:60" ht="24.95" customHeight="1" x14ac:dyDescent="0.2">
      <c r="A3" s="145" t="s">
        <v>7</v>
      </c>
      <c r="B3" s="143"/>
      <c r="C3" s="253" t="s">
        <v>43</v>
      </c>
      <c r="D3" s="254"/>
      <c r="E3" s="254"/>
      <c r="F3" s="254"/>
      <c r="G3" s="255"/>
      <c r="AE3" t="s">
        <v>79</v>
      </c>
    </row>
    <row r="4" spans="1:60" ht="24.95" hidden="1" customHeight="1" x14ac:dyDescent="0.2">
      <c r="A4" s="145" t="s">
        <v>8</v>
      </c>
      <c r="B4" s="143"/>
      <c r="C4" s="253"/>
      <c r="D4" s="254"/>
      <c r="E4" s="254"/>
      <c r="F4" s="254"/>
      <c r="G4" s="255"/>
      <c r="AE4" t="s">
        <v>80</v>
      </c>
    </row>
    <row r="5" spans="1:60" hidden="1" x14ac:dyDescent="0.2">
      <c r="A5" s="146" t="s">
        <v>81</v>
      </c>
      <c r="B5" s="147"/>
      <c r="C5" s="148"/>
      <c r="D5" s="149"/>
      <c r="E5" s="149"/>
      <c r="F5" s="149"/>
      <c r="G5" s="150"/>
      <c r="AE5" t="s">
        <v>82</v>
      </c>
    </row>
    <row r="7" spans="1:60" ht="38.25" x14ac:dyDescent="0.2">
      <c r="A7" s="156" t="s">
        <v>83</v>
      </c>
      <c r="B7" s="157" t="s">
        <v>84</v>
      </c>
      <c r="C7" s="157" t="s">
        <v>85</v>
      </c>
      <c r="D7" s="156" t="s">
        <v>86</v>
      </c>
      <c r="E7" s="156" t="s">
        <v>87</v>
      </c>
      <c r="F7" s="151" t="s">
        <v>88</v>
      </c>
      <c r="G7" s="172" t="s">
        <v>28</v>
      </c>
      <c r="H7" s="173" t="s">
        <v>29</v>
      </c>
      <c r="I7" s="173" t="s">
        <v>89</v>
      </c>
      <c r="J7" s="173" t="s">
        <v>30</v>
      </c>
      <c r="K7" s="173" t="s">
        <v>90</v>
      </c>
      <c r="L7" s="173" t="s">
        <v>91</v>
      </c>
      <c r="M7" s="173" t="s">
        <v>92</v>
      </c>
      <c r="N7" s="173" t="s">
        <v>93</v>
      </c>
      <c r="O7" s="173" t="s">
        <v>94</v>
      </c>
      <c r="P7" s="173" t="s">
        <v>95</v>
      </c>
      <c r="Q7" s="173" t="s">
        <v>96</v>
      </c>
      <c r="R7" s="173" t="s">
        <v>97</v>
      </c>
      <c r="S7" s="173" t="s">
        <v>98</v>
      </c>
      <c r="T7" s="173" t="s">
        <v>99</v>
      </c>
      <c r="U7" s="159" t="s">
        <v>100</v>
      </c>
    </row>
    <row r="8" spans="1:60" x14ac:dyDescent="0.2">
      <c r="A8" s="174" t="s">
        <v>101</v>
      </c>
      <c r="B8" s="175" t="s">
        <v>58</v>
      </c>
      <c r="C8" s="176" t="s">
        <v>59</v>
      </c>
      <c r="D8" s="158"/>
      <c r="E8" s="177"/>
      <c r="F8" s="178"/>
      <c r="G8" s="178">
        <f>SUM(G9:G12)</f>
        <v>0</v>
      </c>
      <c r="H8" s="178"/>
      <c r="I8" s="178">
        <f>SUM(I9:I12)</f>
        <v>0</v>
      </c>
      <c r="J8" s="178"/>
      <c r="K8" s="178">
        <f>SUM(K9:K12)</f>
        <v>16491.93</v>
      </c>
      <c r="L8" s="178"/>
      <c r="M8" s="178">
        <f>SUM(M9:M12)</f>
        <v>0</v>
      </c>
      <c r="N8" s="158"/>
      <c r="O8" s="158">
        <f>SUM(O9:O12)</f>
        <v>0</v>
      </c>
      <c r="P8" s="158"/>
      <c r="Q8" s="158">
        <f>SUM(Q9:Q12)</f>
        <v>0</v>
      </c>
      <c r="R8" s="158"/>
      <c r="S8" s="158"/>
      <c r="T8" s="174"/>
      <c r="U8" s="158">
        <f>SUM(U9:U12)</f>
        <v>23.490000000000002</v>
      </c>
      <c r="AE8" t="s">
        <v>102</v>
      </c>
    </row>
    <row r="9" spans="1:60" outlineLevel="1" x14ac:dyDescent="0.2">
      <c r="A9" s="153">
        <v>1</v>
      </c>
      <c r="B9" s="160" t="s">
        <v>103</v>
      </c>
      <c r="C9" s="185" t="s">
        <v>104</v>
      </c>
      <c r="D9" s="162" t="s">
        <v>105</v>
      </c>
      <c r="E9" s="167">
        <v>24.623999999999999</v>
      </c>
      <c r="F9" s="170"/>
      <c r="G9" s="170">
        <f>F9*E9</f>
        <v>0</v>
      </c>
      <c r="H9" s="170">
        <v>0</v>
      </c>
      <c r="I9" s="170">
        <f>ROUND(E9*H9,2)</f>
        <v>0</v>
      </c>
      <c r="J9" s="170">
        <v>579</v>
      </c>
      <c r="K9" s="170">
        <f>ROUND(E9*J9,2)</f>
        <v>14257.3</v>
      </c>
      <c r="L9" s="170">
        <v>21</v>
      </c>
      <c r="M9" s="170">
        <f>G9*(1+L9/100)</f>
        <v>0</v>
      </c>
      <c r="N9" s="162">
        <v>0</v>
      </c>
      <c r="O9" s="162">
        <f>ROUND(E9*N9,5)</f>
        <v>0</v>
      </c>
      <c r="P9" s="162">
        <v>0</v>
      </c>
      <c r="Q9" s="162">
        <f>ROUND(E9*P9,5)</f>
        <v>0</v>
      </c>
      <c r="R9" s="162"/>
      <c r="S9" s="162"/>
      <c r="T9" s="163">
        <v>0.80230000000000001</v>
      </c>
      <c r="U9" s="162">
        <f>ROUND(E9*T9,2)</f>
        <v>19.760000000000002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106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3"/>
      <c r="B10" s="160"/>
      <c r="C10" s="186" t="s">
        <v>107</v>
      </c>
      <c r="D10" s="164"/>
      <c r="E10" s="168">
        <v>24.623999999999999</v>
      </c>
      <c r="F10" s="170"/>
      <c r="G10" s="170"/>
      <c r="H10" s="170"/>
      <c r="I10" s="170"/>
      <c r="J10" s="170"/>
      <c r="K10" s="170"/>
      <c r="L10" s="170"/>
      <c r="M10" s="170"/>
      <c r="N10" s="162"/>
      <c r="O10" s="162"/>
      <c r="P10" s="162"/>
      <c r="Q10" s="162"/>
      <c r="R10" s="162"/>
      <c r="S10" s="162"/>
      <c r="T10" s="163"/>
      <c r="U10" s="162"/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108</v>
      </c>
      <c r="AF10" s="152">
        <v>0</v>
      </c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3">
        <v>2</v>
      </c>
      <c r="B11" s="160" t="s">
        <v>109</v>
      </c>
      <c r="C11" s="185" t="s">
        <v>110</v>
      </c>
      <c r="D11" s="162" t="s">
        <v>105</v>
      </c>
      <c r="E11" s="167">
        <v>18.468</v>
      </c>
      <c r="F11" s="170"/>
      <c r="G11" s="170">
        <f>F11*E11</f>
        <v>0</v>
      </c>
      <c r="H11" s="170">
        <v>0</v>
      </c>
      <c r="I11" s="170">
        <f>ROUND(E11*H11,2)</f>
        <v>0</v>
      </c>
      <c r="J11" s="170">
        <v>121</v>
      </c>
      <c r="K11" s="170">
        <f>ROUND(E11*J11,2)</f>
        <v>2234.63</v>
      </c>
      <c r="L11" s="170">
        <v>21</v>
      </c>
      <c r="M11" s="170">
        <f>G11*(1+L11/100)</f>
        <v>0</v>
      </c>
      <c r="N11" s="162">
        <v>0</v>
      </c>
      <c r="O11" s="162">
        <f>ROUND(E11*N11,5)</f>
        <v>0</v>
      </c>
      <c r="P11" s="162">
        <v>0</v>
      </c>
      <c r="Q11" s="162">
        <f>ROUND(E11*P11,5)</f>
        <v>0</v>
      </c>
      <c r="R11" s="162"/>
      <c r="S11" s="162"/>
      <c r="T11" s="163">
        <v>0.20200000000000001</v>
      </c>
      <c r="U11" s="162">
        <f>ROUND(E11*T11,2)</f>
        <v>3.73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111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3"/>
      <c r="B12" s="160"/>
      <c r="C12" s="186" t="s">
        <v>112</v>
      </c>
      <c r="D12" s="164"/>
      <c r="E12" s="168">
        <v>18.468</v>
      </c>
      <c r="F12" s="170"/>
      <c r="G12" s="170"/>
      <c r="H12" s="170"/>
      <c r="I12" s="170"/>
      <c r="J12" s="170"/>
      <c r="K12" s="170"/>
      <c r="L12" s="170"/>
      <c r="M12" s="170"/>
      <c r="N12" s="162"/>
      <c r="O12" s="162"/>
      <c r="P12" s="162"/>
      <c r="Q12" s="162"/>
      <c r="R12" s="162"/>
      <c r="S12" s="162"/>
      <c r="T12" s="163"/>
      <c r="U12" s="162"/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108</v>
      </c>
      <c r="AF12" s="152">
        <v>0</v>
      </c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x14ac:dyDescent="0.2">
      <c r="A13" s="154" t="s">
        <v>101</v>
      </c>
      <c r="B13" s="161" t="s">
        <v>60</v>
      </c>
      <c r="C13" s="187" t="s">
        <v>61</v>
      </c>
      <c r="D13" s="165"/>
      <c r="E13" s="169"/>
      <c r="F13" s="171"/>
      <c r="G13" s="171">
        <f>SUM(G14:G15)</f>
        <v>0</v>
      </c>
      <c r="H13" s="171"/>
      <c r="I13" s="171">
        <f>SUM(I14:I15)</f>
        <v>3905.86</v>
      </c>
      <c r="J13" s="171"/>
      <c r="K13" s="171">
        <f>SUM(K14:K15)</f>
        <v>3733.74</v>
      </c>
      <c r="L13" s="171"/>
      <c r="M13" s="171">
        <f>SUM(M14:M15)</f>
        <v>0</v>
      </c>
      <c r="N13" s="165"/>
      <c r="O13" s="165">
        <f>SUM(O14:O15)</f>
        <v>11.63958</v>
      </c>
      <c r="P13" s="165"/>
      <c r="Q13" s="165">
        <f>SUM(Q14:Q15)</f>
        <v>0</v>
      </c>
      <c r="R13" s="165"/>
      <c r="S13" s="165"/>
      <c r="T13" s="166"/>
      <c r="U13" s="165">
        <f>SUM(U14:U15)</f>
        <v>10.43</v>
      </c>
      <c r="AE13" t="s">
        <v>102</v>
      </c>
    </row>
    <row r="14" spans="1:60" outlineLevel="1" x14ac:dyDescent="0.2">
      <c r="A14" s="153">
        <v>3</v>
      </c>
      <c r="B14" s="160" t="s">
        <v>113</v>
      </c>
      <c r="C14" s="185" t="s">
        <v>114</v>
      </c>
      <c r="D14" s="162" t="s">
        <v>105</v>
      </c>
      <c r="E14" s="167">
        <v>6.1559999999999997</v>
      </c>
      <c r="F14" s="170"/>
      <c r="G14" s="170">
        <f>F14*E14</f>
        <v>0</v>
      </c>
      <c r="H14" s="170">
        <v>634.48</v>
      </c>
      <c r="I14" s="170">
        <f>ROUND(E14*H14,2)</f>
        <v>3905.86</v>
      </c>
      <c r="J14" s="170">
        <v>606.52</v>
      </c>
      <c r="K14" s="170">
        <f>ROUND(E14*J14,2)</f>
        <v>3733.74</v>
      </c>
      <c r="L14" s="170">
        <v>21</v>
      </c>
      <c r="M14" s="170">
        <f>G14*(1+L14/100)</f>
        <v>0</v>
      </c>
      <c r="N14" s="162">
        <v>1.8907700000000001</v>
      </c>
      <c r="O14" s="162">
        <f>ROUND(E14*N14,5)</f>
        <v>11.63958</v>
      </c>
      <c r="P14" s="162">
        <v>0</v>
      </c>
      <c r="Q14" s="162">
        <f>ROUND(E14*P14,5)</f>
        <v>0</v>
      </c>
      <c r="R14" s="162"/>
      <c r="S14" s="162"/>
      <c r="T14" s="163">
        <v>1.6950000000000001</v>
      </c>
      <c r="U14" s="162">
        <f>ROUND(E14*T14,2)</f>
        <v>10.43</v>
      </c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111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3"/>
      <c r="B15" s="160"/>
      <c r="C15" s="186" t="s">
        <v>115</v>
      </c>
      <c r="D15" s="164"/>
      <c r="E15" s="168">
        <v>6.1559999999999997</v>
      </c>
      <c r="F15" s="170"/>
      <c r="G15" s="170"/>
      <c r="H15" s="170"/>
      <c r="I15" s="170"/>
      <c r="J15" s="170"/>
      <c r="K15" s="170"/>
      <c r="L15" s="170"/>
      <c r="M15" s="170"/>
      <c r="N15" s="162"/>
      <c r="O15" s="162"/>
      <c r="P15" s="162"/>
      <c r="Q15" s="162"/>
      <c r="R15" s="162"/>
      <c r="S15" s="162"/>
      <c r="T15" s="163"/>
      <c r="U15" s="162"/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108</v>
      </c>
      <c r="AF15" s="152">
        <v>0</v>
      </c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x14ac:dyDescent="0.2">
      <c r="A16" s="154" t="s">
        <v>101</v>
      </c>
      <c r="B16" s="161" t="s">
        <v>62</v>
      </c>
      <c r="C16" s="187" t="s">
        <v>63</v>
      </c>
      <c r="D16" s="165"/>
      <c r="E16" s="169"/>
      <c r="F16" s="171"/>
      <c r="G16" s="171">
        <f>SUM(G17:G20)</f>
        <v>0</v>
      </c>
      <c r="H16" s="171"/>
      <c r="I16" s="171">
        <f>SUM(I17:I20)</f>
        <v>5212.22</v>
      </c>
      <c r="J16" s="171"/>
      <c r="K16" s="171">
        <f>SUM(K17:K20)</f>
        <v>8065.7800000000007</v>
      </c>
      <c r="L16" s="171"/>
      <c r="M16" s="171">
        <f>SUM(M17:M20)</f>
        <v>0</v>
      </c>
      <c r="N16" s="165"/>
      <c r="O16" s="165">
        <f>SUM(O17:O20)</f>
        <v>0</v>
      </c>
      <c r="P16" s="165"/>
      <c r="Q16" s="165">
        <f>SUM(Q17:Q20)</f>
        <v>5.0030000000000005E-2</v>
      </c>
      <c r="R16" s="165"/>
      <c r="S16" s="165"/>
      <c r="T16" s="166"/>
      <c r="U16" s="165">
        <f>SUM(U17:U20)</f>
        <v>16.22</v>
      </c>
      <c r="AE16" t="s">
        <v>102</v>
      </c>
    </row>
    <row r="17" spans="1:60" outlineLevel="1" x14ac:dyDescent="0.2">
      <c r="A17" s="153">
        <v>4</v>
      </c>
      <c r="B17" s="160" t="s">
        <v>116</v>
      </c>
      <c r="C17" s="185" t="s">
        <v>117</v>
      </c>
      <c r="D17" s="162" t="s">
        <v>118</v>
      </c>
      <c r="E17" s="167">
        <v>2.25</v>
      </c>
      <c r="F17" s="170"/>
      <c r="G17" s="170">
        <f>F17*E17</f>
        <v>0</v>
      </c>
      <c r="H17" s="170">
        <v>785.95</v>
      </c>
      <c r="I17" s="170">
        <f>ROUND(E17*H17,2)</f>
        <v>1768.39</v>
      </c>
      <c r="J17" s="170">
        <v>1214.05</v>
      </c>
      <c r="K17" s="170">
        <f>ROUND(E17*J17,2)</f>
        <v>2731.61</v>
      </c>
      <c r="L17" s="170">
        <v>21</v>
      </c>
      <c r="M17" s="170">
        <f>G17*(1+L17/100)</f>
        <v>0</v>
      </c>
      <c r="N17" s="162">
        <v>0</v>
      </c>
      <c r="O17" s="162">
        <f>ROUND(E17*N17,5)</f>
        <v>0</v>
      </c>
      <c r="P17" s="162">
        <v>9.0399999999999994E-3</v>
      </c>
      <c r="Q17" s="162">
        <f>ROUND(E17*P17,5)</f>
        <v>2.034E-2</v>
      </c>
      <c r="R17" s="162"/>
      <c r="S17" s="162"/>
      <c r="T17" s="163">
        <v>2.4500000000000002</v>
      </c>
      <c r="U17" s="162">
        <f>ROUND(E17*T17,2)</f>
        <v>5.51</v>
      </c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111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3"/>
      <c r="B18" s="160"/>
      <c r="C18" s="186" t="s">
        <v>119</v>
      </c>
      <c r="D18" s="164"/>
      <c r="E18" s="168">
        <v>2.25</v>
      </c>
      <c r="F18" s="170"/>
      <c r="G18" s="170"/>
      <c r="H18" s="170"/>
      <c r="I18" s="170"/>
      <c r="J18" s="170"/>
      <c r="K18" s="170"/>
      <c r="L18" s="170"/>
      <c r="M18" s="170"/>
      <c r="N18" s="162"/>
      <c r="O18" s="162"/>
      <c r="P18" s="162"/>
      <c r="Q18" s="162"/>
      <c r="R18" s="162"/>
      <c r="S18" s="162"/>
      <c r="T18" s="163"/>
      <c r="U18" s="162"/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108</v>
      </c>
      <c r="AF18" s="152">
        <v>0</v>
      </c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3">
        <v>5</v>
      </c>
      <c r="B19" s="160" t="s">
        <v>120</v>
      </c>
      <c r="C19" s="185" t="s">
        <v>121</v>
      </c>
      <c r="D19" s="162" t="s">
        <v>118</v>
      </c>
      <c r="E19" s="167">
        <v>4.2</v>
      </c>
      <c r="F19" s="170"/>
      <c r="G19" s="170">
        <f>F19*E19</f>
        <v>0</v>
      </c>
      <c r="H19" s="170">
        <v>819.96</v>
      </c>
      <c r="I19" s="170">
        <f>ROUND(E19*H19,2)</f>
        <v>3443.83</v>
      </c>
      <c r="J19" s="170">
        <v>1270.04</v>
      </c>
      <c r="K19" s="170">
        <f>ROUND(E19*J19,2)</f>
        <v>5334.17</v>
      </c>
      <c r="L19" s="170">
        <v>21</v>
      </c>
      <c r="M19" s="170">
        <f>G19*(1+L19/100)</f>
        <v>0</v>
      </c>
      <c r="N19" s="162">
        <v>0</v>
      </c>
      <c r="O19" s="162">
        <f>ROUND(E19*N19,5)</f>
        <v>0</v>
      </c>
      <c r="P19" s="162">
        <v>7.0699999999999999E-3</v>
      </c>
      <c r="Q19" s="162">
        <f>ROUND(E19*P19,5)</f>
        <v>2.9690000000000001E-2</v>
      </c>
      <c r="R19" s="162"/>
      <c r="S19" s="162"/>
      <c r="T19" s="163">
        <v>2.5499999999999998</v>
      </c>
      <c r="U19" s="162">
        <f>ROUND(E19*T19,2)</f>
        <v>10.71</v>
      </c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111</v>
      </c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3"/>
      <c r="B20" s="160"/>
      <c r="C20" s="186" t="s">
        <v>122</v>
      </c>
      <c r="D20" s="164"/>
      <c r="E20" s="168">
        <v>4.2</v>
      </c>
      <c r="F20" s="170"/>
      <c r="G20" s="170"/>
      <c r="H20" s="170"/>
      <c r="I20" s="170"/>
      <c r="J20" s="170"/>
      <c r="K20" s="170"/>
      <c r="L20" s="170"/>
      <c r="M20" s="170"/>
      <c r="N20" s="162"/>
      <c r="O20" s="162"/>
      <c r="P20" s="162"/>
      <c r="Q20" s="162"/>
      <c r="R20" s="162"/>
      <c r="S20" s="162"/>
      <c r="T20" s="163"/>
      <c r="U20" s="162"/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108</v>
      </c>
      <c r="AF20" s="152">
        <v>0</v>
      </c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x14ac:dyDescent="0.2">
      <c r="A21" s="154" t="s">
        <v>101</v>
      </c>
      <c r="B21" s="161" t="s">
        <v>64</v>
      </c>
      <c r="C21" s="187" t="s">
        <v>65</v>
      </c>
      <c r="D21" s="165"/>
      <c r="E21" s="169"/>
      <c r="F21" s="171"/>
      <c r="G21" s="171">
        <f>SUM(G22:G55)</f>
        <v>0</v>
      </c>
      <c r="H21" s="171"/>
      <c r="I21" s="171">
        <f>SUM(I22:I55)</f>
        <v>79970.530000000013</v>
      </c>
      <c r="J21" s="171"/>
      <c r="K21" s="171">
        <f>SUM(K22:K55)</f>
        <v>98467.98</v>
      </c>
      <c r="L21" s="171"/>
      <c r="M21" s="171">
        <f>SUM(M22:M55)</f>
        <v>0</v>
      </c>
      <c r="N21" s="165"/>
      <c r="O21" s="165">
        <f>SUM(O22:O55)</f>
        <v>1.5148900000000005</v>
      </c>
      <c r="P21" s="165"/>
      <c r="Q21" s="165">
        <f>SUM(Q22:Q55)</f>
        <v>0</v>
      </c>
      <c r="R21" s="165"/>
      <c r="S21" s="165"/>
      <c r="T21" s="166"/>
      <c r="U21" s="165">
        <f>SUM(U22:U55)</f>
        <v>201.08999999999997</v>
      </c>
      <c r="AE21" t="s">
        <v>102</v>
      </c>
    </row>
    <row r="22" spans="1:60" outlineLevel="1" x14ac:dyDescent="0.2">
      <c r="A22" s="153">
        <v>6</v>
      </c>
      <c r="B22" s="160" t="s">
        <v>123</v>
      </c>
      <c r="C22" s="185" t="s">
        <v>124</v>
      </c>
      <c r="D22" s="162" t="s">
        <v>118</v>
      </c>
      <c r="E22" s="167">
        <v>96.96</v>
      </c>
      <c r="F22" s="170"/>
      <c r="G22" s="170">
        <f>F22*E22</f>
        <v>0</v>
      </c>
      <c r="H22" s="170">
        <v>61.48</v>
      </c>
      <c r="I22" s="170">
        <f>ROUND(E22*H22,2)</f>
        <v>5961.1</v>
      </c>
      <c r="J22" s="170">
        <v>133.52000000000001</v>
      </c>
      <c r="K22" s="170">
        <f>ROUND(E22*J22,2)</f>
        <v>12946.1</v>
      </c>
      <c r="L22" s="170">
        <v>21</v>
      </c>
      <c r="M22" s="170">
        <f>G22*(1+L22/100)</f>
        <v>0</v>
      </c>
      <c r="N22" s="162">
        <v>4.0999999999999999E-4</v>
      </c>
      <c r="O22" s="162">
        <f>ROUND(E22*N22,5)</f>
        <v>3.9750000000000001E-2</v>
      </c>
      <c r="P22" s="162">
        <v>0</v>
      </c>
      <c r="Q22" s="162">
        <f>ROUND(E22*P22,5)</f>
        <v>0</v>
      </c>
      <c r="R22" s="162"/>
      <c r="S22" s="162"/>
      <c r="T22" s="163">
        <v>0.25800000000000001</v>
      </c>
      <c r="U22" s="162">
        <f>ROUND(E22*T22,2)</f>
        <v>25.02</v>
      </c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111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2.5" outlineLevel="1" x14ac:dyDescent="0.2">
      <c r="A23" s="153"/>
      <c r="B23" s="160"/>
      <c r="C23" s="186" t="s">
        <v>125</v>
      </c>
      <c r="D23" s="164"/>
      <c r="E23" s="168">
        <v>54.9</v>
      </c>
      <c r="F23" s="170"/>
      <c r="G23" s="170"/>
      <c r="H23" s="170"/>
      <c r="I23" s="170"/>
      <c r="J23" s="170"/>
      <c r="K23" s="170"/>
      <c r="L23" s="170"/>
      <c r="M23" s="170"/>
      <c r="N23" s="162"/>
      <c r="O23" s="162"/>
      <c r="P23" s="162"/>
      <c r="Q23" s="162"/>
      <c r="R23" s="162"/>
      <c r="S23" s="162"/>
      <c r="T23" s="163"/>
      <c r="U23" s="162"/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108</v>
      </c>
      <c r="AF23" s="152">
        <v>0</v>
      </c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3"/>
      <c r="B24" s="160"/>
      <c r="C24" s="186" t="s">
        <v>126</v>
      </c>
      <c r="D24" s="164"/>
      <c r="E24" s="168">
        <v>25.9</v>
      </c>
      <c r="F24" s="170"/>
      <c r="G24" s="170"/>
      <c r="H24" s="170"/>
      <c r="I24" s="170"/>
      <c r="J24" s="170"/>
      <c r="K24" s="170"/>
      <c r="L24" s="170"/>
      <c r="M24" s="170"/>
      <c r="N24" s="162"/>
      <c r="O24" s="162"/>
      <c r="P24" s="162"/>
      <c r="Q24" s="162"/>
      <c r="R24" s="162"/>
      <c r="S24" s="162"/>
      <c r="T24" s="163"/>
      <c r="U24" s="162"/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108</v>
      </c>
      <c r="AF24" s="152">
        <v>0</v>
      </c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3"/>
      <c r="B25" s="160"/>
      <c r="C25" s="186" t="s">
        <v>127</v>
      </c>
      <c r="D25" s="164"/>
      <c r="E25" s="168">
        <v>16.16</v>
      </c>
      <c r="F25" s="170"/>
      <c r="G25" s="170"/>
      <c r="H25" s="170"/>
      <c r="I25" s="170"/>
      <c r="J25" s="170"/>
      <c r="K25" s="170"/>
      <c r="L25" s="170"/>
      <c r="M25" s="170"/>
      <c r="N25" s="162"/>
      <c r="O25" s="162"/>
      <c r="P25" s="162"/>
      <c r="Q25" s="162"/>
      <c r="R25" s="162"/>
      <c r="S25" s="162"/>
      <c r="T25" s="163"/>
      <c r="U25" s="162"/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108</v>
      </c>
      <c r="AF25" s="152">
        <v>0</v>
      </c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3">
        <v>7</v>
      </c>
      <c r="B26" s="160" t="s">
        <v>128</v>
      </c>
      <c r="C26" s="185" t="s">
        <v>129</v>
      </c>
      <c r="D26" s="162" t="s">
        <v>118</v>
      </c>
      <c r="E26" s="167">
        <v>17.28</v>
      </c>
      <c r="F26" s="170"/>
      <c r="G26" s="170">
        <f t="shared" ref="G26:G86" si="0">F26*E26</f>
        <v>0</v>
      </c>
      <c r="H26" s="170">
        <v>92.06</v>
      </c>
      <c r="I26" s="170">
        <f>ROUND(E26*H26,2)</f>
        <v>1590.8</v>
      </c>
      <c r="J26" s="170">
        <v>144.44</v>
      </c>
      <c r="K26" s="170">
        <f>ROUND(E26*J26,2)</f>
        <v>2495.92</v>
      </c>
      <c r="L26" s="170">
        <v>21</v>
      </c>
      <c r="M26" s="170">
        <f>G26*(1+L26/100)</f>
        <v>0</v>
      </c>
      <c r="N26" s="162">
        <v>5.2999999999999998E-4</v>
      </c>
      <c r="O26" s="162">
        <f>ROUND(E26*N26,5)</f>
        <v>9.1599999999999997E-3</v>
      </c>
      <c r="P26" s="162">
        <v>0</v>
      </c>
      <c r="Q26" s="162">
        <f>ROUND(E26*P26,5)</f>
        <v>0</v>
      </c>
      <c r="R26" s="162"/>
      <c r="S26" s="162"/>
      <c r="T26" s="163">
        <v>0.27889999999999998</v>
      </c>
      <c r="U26" s="162">
        <f>ROUND(E26*T26,2)</f>
        <v>4.82</v>
      </c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111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3"/>
      <c r="B27" s="160"/>
      <c r="C27" s="186" t="s">
        <v>130</v>
      </c>
      <c r="D27" s="164"/>
      <c r="E27" s="168">
        <v>14.4</v>
      </c>
      <c r="F27" s="170"/>
      <c r="G27" s="170"/>
      <c r="H27" s="170"/>
      <c r="I27" s="170"/>
      <c r="J27" s="170"/>
      <c r="K27" s="170"/>
      <c r="L27" s="170"/>
      <c r="M27" s="170"/>
      <c r="N27" s="162"/>
      <c r="O27" s="162"/>
      <c r="P27" s="162"/>
      <c r="Q27" s="162"/>
      <c r="R27" s="162"/>
      <c r="S27" s="162"/>
      <c r="T27" s="163"/>
      <c r="U27" s="162"/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108</v>
      </c>
      <c r="AF27" s="152">
        <v>0</v>
      </c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3"/>
      <c r="B28" s="160"/>
      <c r="C28" s="186" t="s">
        <v>131</v>
      </c>
      <c r="D28" s="164"/>
      <c r="E28" s="168">
        <v>2.88</v>
      </c>
      <c r="F28" s="170"/>
      <c r="G28" s="170"/>
      <c r="H28" s="170"/>
      <c r="I28" s="170"/>
      <c r="J28" s="170"/>
      <c r="K28" s="170"/>
      <c r="L28" s="170"/>
      <c r="M28" s="170"/>
      <c r="N28" s="162"/>
      <c r="O28" s="162"/>
      <c r="P28" s="162"/>
      <c r="Q28" s="162"/>
      <c r="R28" s="162"/>
      <c r="S28" s="162"/>
      <c r="T28" s="163"/>
      <c r="U28" s="162"/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108</v>
      </c>
      <c r="AF28" s="152">
        <v>0</v>
      </c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3">
        <v>8</v>
      </c>
      <c r="B29" s="160" t="s">
        <v>132</v>
      </c>
      <c r="C29" s="185" t="s">
        <v>133</v>
      </c>
      <c r="D29" s="162" t="s">
        <v>118</v>
      </c>
      <c r="E29" s="167">
        <v>41.4</v>
      </c>
      <c r="F29" s="170"/>
      <c r="G29" s="170">
        <f t="shared" si="0"/>
        <v>0</v>
      </c>
      <c r="H29" s="170">
        <v>137.19</v>
      </c>
      <c r="I29" s="170">
        <f>ROUND(E29*H29,2)</f>
        <v>5679.67</v>
      </c>
      <c r="J29" s="170">
        <v>171.81</v>
      </c>
      <c r="K29" s="170">
        <f>ROUND(E29*J29,2)</f>
        <v>7112.93</v>
      </c>
      <c r="L29" s="170">
        <v>21</v>
      </c>
      <c r="M29" s="170">
        <f>G29*(1+L29/100)</f>
        <v>0</v>
      </c>
      <c r="N29" s="162">
        <v>6.8999999999999997E-4</v>
      </c>
      <c r="O29" s="162">
        <f>ROUND(E29*N29,5)</f>
        <v>2.8570000000000002E-2</v>
      </c>
      <c r="P29" s="162">
        <v>0</v>
      </c>
      <c r="Q29" s="162">
        <f>ROUND(E29*P29,5)</f>
        <v>0</v>
      </c>
      <c r="R29" s="162"/>
      <c r="S29" s="162"/>
      <c r="T29" s="163">
        <v>0.33279999999999998</v>
      </c>
      <c r="U29" s="162">
        <f>ROUND(E29*T29,2)</f>
        <v>13.78</v>
      </c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111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3"/>
      <c r="B30" s="160"/>
      <c r="C30" s="186" t="s">
        <v>134</v>
      </c>
      <c r="D30" s="164"/>
      <c r="E30" s="168">
        <v>34.5</v>
      </c>
      <c r="F30" s="170"/>
      <c r="G30" s="170"/>
      <c r="H30" s="170"/>
      <c r="I30" s="170"/>
      <c r="J30" s="170"/>
      <c r="K30" s="170"/>
      <c r="L30" s="170"/>
      <c r="M30" s="170"/>
      <c r="N30" s="162"/>
      <c r="O30" s="162"/>
      <c r="P30" s="162"/>
      <c r="Q30" s="162"/>
      <c r="R30" s="162"/>
      <c r="S30" s="162"/>
      <c r="T30" s="163"/>
      <c r="U30" s="162"/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108</v>
      </c>
      <c r="AF30" s="152">
        <v>0</v>
      </c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3"/>
      <c r="B31" s="160"/>
      <c r="C31" s="186" t="s">
        <v>135</v>
      </c>
      <c r="D31" s="164"/>
      <c r="E31" s="168">
        <v>6.9</v>
      </c>
      <c r="F31" s="170"/>
      <c r="G31" s="170"/>
      <c r="H31" s="170"/>
      <c r="I31" s="170"/>
      <c r="J31" s="170"/>
      <c r="K31" s="170"/>
      <c r="L31" s="170"/>
      <c r="M31" s="170"/>
      <c r="N31" s="162"/>
      <c r="O31" s="162"/>
      <c r="P31" s="162"/>
      <c r="Q31" s="162"/>
      <c r="R31" s="162"/>
      <c r="S31" s="162"/>
      <c r="T31" s="163"/>
      <c r="U31" s="162"/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108</v>
      </c>
      <c r="AF31" s="152">
        <v>0</v>
      </c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3">
        <v>9</v>
      </c>
      <c r="B32" s="160" t="s">
        <v>136</v>
      </c>
      <c r="C32" s="185" t="s">
        <v>137</v>
      </c>
      <c r="D32" s="162" t="s">
        <v>118</v>
      </c>
      <c r="E32" s="167">
        <v>4.2</v>
      </c>
      <c r="F32" s="170"/>
      <c r="G32" s="170">
        <f t="shared" si="0"/>
        <v>0</v>
      </c>
      <c r="H32" s="170">
        <v>279.08</v>
      </c>
      <c r="I32" s="170">
        <f>ROUND(E32*H32,2)</f>
        <v>1172.1400000000001</v>
      </c>
      <c r="J32" s="170">
        <v>198.92000000000002</v>
      </c>
      <c r="K32" s="170">
        <f>ROUND(E32*J32,2)</f>
        <v>835.46</v>
      </c>
      <c r="L32" s="170">
        <v>21</v>
      </c>
      <c r="M32" s="170">
        <f>G32*(1+L32/100)</f>
        <v>0</v>
      </c>
      <c r="N32" s="162">
        <v>1.01E-3</v>
      </c>
      <c r="O32" s="162">
        <f>ROUND(E32*N32,5)</f>
        <v>4.2399999999999998E-3</v>
      </c>
      <c r="P32" s="162">
        <v>0</v>
      </c>
      <c r="Q32" s="162">
        <f>ROUND(E32*P32,5)</f>
        <v>0</v>
      </c>
      <c r="R32" s="162"/>
      <c r="S32" s="162"/>
      <c r="T32" s="163">
        <v>0.38469999999999999</v>
      </c>
      <c r="U32" s="162">
        <f>ROUND(E32*T32,2)</f>
        <v>1.62</v>
      </c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111</v>
      </c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3"/>
      <c r="B33" s="160"/>
      <c r="C33" s="186" t="s">
        <v>138</v>
      </c>
      <c r="D33" s="164"/>
      <c r="E33" s="168">
        <v>4.2</v>
      </c>
      <c r="F33" s="170"/>
      <c r="G33" s="170"/>
      <c r="H33" s="170"/>
      <c r="I33" s="170"/>
      <c r="J33" s="170"/>
      <c r="K33" s="170"/>
      <c r="L33" s="170"/>
      <c r="M33" s="170"/>
      <c r="N33" s="162"/>
      <c r="O33" s="162"/>
      <c r="P33" s="162"/>
      <c r="Q33" s="162"/>
      <c r="R33" s="162"/>
      <c r="S33" s="162"/>
      <c r="T33" s="163"/>
      <c r="U33" s="162"/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108</v>
      </c>
      <c r="AF33" s="152">
        <v>0</v>
      </c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3">
        <v>10</v>
      </c>
      <c r="B34" s="160" t="s">
        <v>139</v>
      </c>
      <c r="C34" s="185" t="s">
        <v>140</v>
      </c>
      <c r="D34" s="162" t="s">
        <v>118</v>
      </c>
      <c r="E34" s="167">
        <v>60.6</v>
      </c>
      <c r="F34" s="170"/>
      <c r="G34" s="170">
        <f t="shared" si="0"/>
        <v>0</v>
      </c>
      <c r="H34" s="170">
        <v>331.79</v>
      </c>
      <c r="I34" s="170">
        <f>ROUND(E34*H34,2)</f>
        <v>20106.47</v>
      </c>
      <c r="J34" s="170">
        <v>380.21</v>
      </c>
      <c r="K34" s="170">
        <f>ROUND(E34*J34,2)</f>
        <v>23040.73</v>
      </c>
      <c r="L34" s="170">
        <v>21</v>
      </c>
      <c r="M34" s="170">
        <f>G34*(1+L34/100)</f>
        <v>0</v>
      </c>
      <c r="N34" s="162">
        <v>1.387E-2</v>
      </c>
      <c r="O34" s="162">
        <f>ROUND(E34*N34,5)</f>
        <v>0.84052000000000004</v>
      </c>
      <c r="P34" s="162">
        <v>0</v>
      </c>
      <c r="Q34" s="162">
        <f>ROUND(E34*P34,5)</f>
        <v>0</v>
      </c>
      <c r="R34" s="162"/>
      <c r="S34" s="162"/>
      <c r="T34" s="163">
        <v>0.82899999999999996</v>
      </c>
      <c r="U34" s="162">
        <f>ROUND(E34*T34,2)</f>
        <v>50.24</v>
      </c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111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3"/>
      <c r="B35" s="160"/>
      <c r="C35" s="186" t="s">
        <v>141</v>
      </c>
      <c r="D35" s="164"/>
      <c r="E35" s="168">
        <v>50.5</v>
      </c>
      <c r="F35" s="170"/>
      <c r="G35" s="170"/>
      <c r="H35" s="170"/>
      <c r="I35" s="170"/>
      <c r="J35" s="170"/>
      <c r="K35" s="170"/>
      <c r="L35" s="170"/>
      <c r="M35" s="170"/>
      <c r="N35" s="162"/>
      <c r="O35" s="162"/>
      <c r="P35" s="162"/>
      <c r="Q35" s="162"/>
      <c r="R35" s="162"/>
      <c r="S35" s="162"/>
      <c r="T35" s="163"/>
      <c r="U35" s="162"/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108</v>
      </c>
      <c r="AF35" s="152">
        <v>0</v>
      </c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3"/>
      <c r="B36" s="160"/>
      <c r="C36" s="186" t="s">
        <v>142</v>
      </c>
      <c r="D36" s="164"/>
      <c r="E36" s="168">
        <v>10.1</v>
      </c>
      <c r="F36" s="170"/>
      <c r="G36" s="170"/>
      <c r="H36" s="170"/>
      <c r="I36" s="170"/>
      <c r="J36" s="170"/>
      <c r="K36" s="170"/>
      <c r="L36" s="170"/>
      <c r="M36" s="170"/>
      <c r="N36" s="162"/>
      <c r="O36" s="162"/>
      <c r="P36" s="162"/>
      <c r="Q36" s="162"/>
      <c r="R36" s="162"/>
      <c r="S36" s="162"/>
      <c r="T36" s="163"/>
      <c r="U36" s="162"/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108</v>
      </c>
      <c r="AF36" s="152">
        <v>0</v>
      </c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3">
        <v>11</v>
      </c>
      <c r="B37" s="160" t="s">
        <v>143</v>
      </c>
      <c r="C37" s="185" t="s">
        <v>144</v>
      </c>
      <c r="D37" s="162" t="s">
        <v>118</v>
      </c>
      <c r="E37" s="167">
        <v>33.6</v>
      </c>
      <c r="F37" s="170"/>
      <c r="G37" s="170">
        <f t="shared" si="0"/>
        <v>0</v>
      </c>
      <c r="H37" s="170">
        <v>394.58</v>
      </c>
      <c r="I37" s="170">
        <f>ROUND(E37*H37,2)</f>
        <v>13257.89</v>
      </c>
      <c r="J37" s="170">
        <v>423.42</v>
      </c>
      <c r="K37" s="170">
        <f>ROUND(E37*J37,2)</f>
        <v>14226.91</v>
      </c>
      <c r="L37" s="170">
        <v>21</v>
      </c>
      <c r="M37" s="170">
        <f>G37*(1+L37/100)</f>
        <v>0</v>
      </c>
      <c r="N37" s="162">
        <v>1.6080000000000001E-2</v>
      </c>
      <c r="O37" s="162">
        <f>ROUND(E37*N37,5)</f>
        <v>0.54029000000000005</v>
      </c>
      <c r="P37" s="162">
        <v>0</v>
      </c>
      <c r="Q37" s="162">
        <f>ROUND(E37*P37,5)</f>
        <v>0</v>
      </c>
      <c r="R37" s="162"/>
      <c r="S37" s="162"/>
      <c r="T37" s="163">
        <v>0.91800000000000004</v>
      </c>
      <c r="U37" s="162">
        <f>ROUND(E37*T37,2)</f>
        <v>30.84</v>
      </c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111</v>
      </c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3"/>
      <c r="B38" s="160"/>
      <c r="C38" s="186" t="s">
        <v>145</v>
      </c>
      <c r="D38" s="164"/>
      <c r="E38" s="168">
        <v>33.6</v>
      </c>
      <c r="F38" s="170"/>
      <c r="G38" s="170"/>
      <c r="H38" s="170"/>
      <c r="I38" s="170"/>
      <c r="J38" s="170"/>
      <c r="K38" s="170"/>
      <c r="L38" s="170"/>
      <c r="M38" s="170"/>
      <c r="N38" s="162"/>
      <c r="O38" s="162"/>
      <c r="P38" s="162"/>
      <c r="Q38" s="162"/>
      <c r="R38" s="162"/>
      <c r="S38" s="162"/>
      <c r="T38" s="163"/>
      <c r="U38" s="162"/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108</v>
      </c>
      <c r="AF38" s="152">
        <v>0</v>
      </c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ht="22.5" outlineLevel="1" x14ac:dyDescent="0.2">
      <c r="A39" s="153">
        <v>12</v>
      </c>
      <c r="B39" s="160" t="s">
        <v>146</v>
      </c>
      <c r="C39" s="185" t="s">
        <v>147</v>
      </c>
      <c r="D39" s="162" t="s">
        <v>118</v>
      </c>
      <c r="E39" s="167">
        <v>60.6</v>
      </c>
      <c r="F39" s="170"/>
      <c r="G39" s="170">
        <f t="shared" si="0"/>
        <v>0</v>
      </c>
      <c r="H39" s="170">
        <v>36.71</v>
      </c>
      <c r="I39" s="170">
        <f>ROUND(E39*H39,2)</f>
        <v>2224.63</v>
      </c>
      <c r="J39" s="170">
        <v>61.79</v>
      </c>
      <c r="K39" s="170">
        <f>ROUND(E39*J39,2)</f>
        <v>3744.47</v>
      </c>
      <c r="L39" s="170">
        <v>21</v>
      </c>
      <c r="M39" s="170">
        <f>G39*(1+L39/100)</f>
        <v>0</v>
      </c>
      <c r="N39" s="162">
        <v>4.0000000000000003E-5</v>
      </c>
      <c r="O39" s="162">
        <f>ROUND(E39*N39,5)</f>
        <v>2.4199999999999998E-3</v>
      </c>
      <c r="P39" s="162">
        <v>0</v>
      </c>
      <c r="Q39" s="162">
        <f>ROUND(E39*P39,5)</f>
        <v>0</v>
      </c>
      <c r="R39" s="162"/>
      <c r="S39" s="162"/>
      <c r="T39" s="163">
        <v>0.14199999999999999</v>
      </c>
      <c r="U39" s="162">
        <f>ROUND(E39*T39,2)</f>
        <v>8.61</v>
      </c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111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53">
        <v>13</v>
      </c>
      <c r="B40" s="160" t="s">
        <v>148</v>
      </c>
      <c r="C40" s="185" t="s">
        <v>149</v>
      </c>
      <c r="D40" s="162" t="s">
        <v>118</v>
      </c>
      <c r="E40" s="167">
        <v>65.88</v>
      </c>
      <c r="F40" s="170"/>
      <c r="G40" s="170">
        <f t="shared" si="0"/>
        <v>0</v>
      </c>
      <c r="H40" s="170">
        <v>46.87</v>
      </c>
      <c r="I40" s="170">
        <f>ROUND(E40*H40,2)</f>
        <v>3087.8</v>
      </c>
      <c r="J40" s="170">
        <v>56.13</v>
      </c>
      <c r="K40" s="170">
        <f>ROUND(E40*J40,2)</f>
        <v>3697.84</v>
      </c>
      <c r="L40" s="170">
        <v>21</v>
      </c>
      <c r="M40" s="170">
        <f>G40*(1+L40/100)</f>
        <v>0</v>
      </c>
      <c r="N40" s="162">
        <v>3.0000000000000001E-5</v>
      </c>
      <c r="O40" s="162">
        <f>ROUND(E40*N40,5)</f>
        <v>1.98E-3</v>
      </c>
      <c r="P40" s="162">
        <v>0</v>
      </c>
      <c r="Q40" s="162">
        <f>ROUND(E40*P40,5)</f>
        <v>0</v>
      </c>
      <c r="R40" s="162"/>
      <c r="S40" s="162"/>
      <c r="T40" s="163">
        <v>0.129</v>
      </c>
      <c r="U40" s="162">
        <f>ROUND(E40*T40,2)</f>
        <v>8.5</v>
      </c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111</v>
      </c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3"/>
      <c r="B41" s="160"/>
      <c r="C41" s="186" t="s">
        <v>150</v>
      </c>
      <c r="D41" s="164"/>
      <c r="E41" s="168">
        <v>65.88</v>
      </c>
      <c r="F41" s="170"/>
      <c r="G41" s="170"/>
      <c r="H41" s="170"/>
      <c r="I41" s="170"/>
      <c r="J41" s="170"/>
      <c r="K41" s="170"/>
      <c r="L41" s="170"/>
      <c r="M41" s="170"/>
      <c r="N41" s="162"/>
      <c r="O41" s="162"/>
      <c r="P41" s="162"/>
      <c r="Q41" s="162"/>
      <c r="R41" s="162"/>
      <c r="S41" s="162"/>
      <c r="T41" s="163"/>
      <c r="U41" s="162"/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108</v>
      </c>
      <c r="AF41" s="152">
        <v>0</v>
      </c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2.5" outlineLevel="1" x14ac:dyDescent="0.2">
      <c r="A42" s="153">
        <v>14</v>
      </c>
      <c r="B42" s="160" t="s">
        <v>151</v>
      </c>
      <c r="C42" s="185" t="s">
        <v>152</v>
      </c>
      <c r="D42" s="162" t="s">
        <v>118</v>
      </c>
      <c r="E42" s="167">
        <v>31.08</v>
      </c>
      <c r="F42" s="170"/>
      <c r="G42" s="170">
        <f t="shared" si="0"/>
        <v>0</v>
      </c>
      <c r="H42" s="170">
        <v>102.87</v>
      </c>
      <c r="I42" s="170">
        <f>ROUND(E42*H42,2)</f>
        <v>3197.2</v>
      </c>
      <c r="J42" s="170">
        <v>56.129999999999995</v>
      </c>
      <c r="K42" s="170">
        <f>ROUND(E42*J42,2)</f>
        <v>1744.52</v>
      </c>
      <c r="L42" s="170">
        <v>21</v>
      </c>
      <c r="M42" s="170">
        <f>G42*(1+L42/100)</f>
        <v>0</v>
      </c>
      <c r="N42" s="162">
        <v>3.0000000000000001E-5</v>
      </c>
      <c r="O42" s="162">
        <f>ROUND(E42*N42,5)</f>
        <v>9.3000000000000005E-4</v>
      </c>
      <c r="P42" s="162">
        <v>0</v>
      </c>
      <c r="Q42" s="162">
        <f>ROUND(E42*P42,5)</f>
        <v>0</v>
      </c>
      <c r="R42" s="162"/>
      <c r="S42" s="162"/>
      <c r="T42" s="163">
        <v>0.129</v>
      </c>
      <c r="U42" s="162">
        <f>ROUND(E42*T42,2)</f>
        <v>4.01</v>
      </c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111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3"/>
      <c r="B43" s="160"/>
      <c r="C43" s="186" t="s">
        <v>153</v>
      </c>
      <c r="D43" s="164"/>
      <c r="E43" s="168">
        <v>31.08</v>
      </c>
      <c r="F43" s="170"/>
      <c r="G43" s="170"/>
      <c r="H43" s="170"/>
      <c r="I43" s="170"/>
      <c r="J43" s="170"/>
      <c r="K43" s="170"/>
      <c r="L43" s="170"/>
      <c r="M43" s="170"/>
      <c r="N43" s="162"/>
      <c r="O43" s="162"/>
      <c r="P43" s="162"/>
      <c r="Q43" s="162"/>
      <c r="R43" s="162"/>
      <c r="S43" s="162"/>
      <c r="T43" s="163"/>
      <c r="U43" s="162"/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108</v>
      </c>
      <c r="AF43" s="152">
        <v>0</v>
      </c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53">
        <v>15</v>
      </c>
      <c r="B44" s="160" t="s">
        <v>154</v>
      </c>
      <c r="C44" s="185" t="s">
        <v>155</v>
      </c>
      <c r="D44" s="162" t="s">
        <v>118</v>
      </c>
      <c r="E44" s="167">
        <v>17.28</v>
      </c>
      <c r="F44" s="170"/>
      <c r="G44" s="170">
        <f t="shared" si="0"/>
        <v>0</v>
      </c>
      <c r="H44" s="170">
        <v>122.87</v>
      </c>
      <c r="I44" s="170">
        <f>ROUND(E44*H44,2)</f>
        <v>2123.19</v>
      </c>
      <c r="J44" s="170">
        <v>56.129999999999995</v>
      </c>
      <c r="K44" s="170">
        <f>ROUND(E44*J44,2)</f>
        <v>969.93</v>
      </c>
      <c r="L44" s="170">
        <v>21</v>
      </c>
      <c r="M44" s="170">
        <f>G44*(1+L44/100)</f>
        <v>0</v>
      </c>
      <c r="N44" s="162">
        <v>3.0000000000000001E-5</v>
      </c>
      <c r="O44" s="162">
        <f>ROUND(E44*N44,5)</f>
        <v>5.1999999999999995E-4</v>
      </c>
      <c r="P44" s="162">
        <v>0</v>
      </c>
      <c r="Q44" s="162">
        <f>ROUND(E44*P44,5)</f>
        <v>0</v>
      </c>
      <c r="R44" s="162"/>
      <c r="S44" s="162"/>
      <c r="T44" s="163">
        <v>0.129</v>
      </c>
      <c r="U44" s="162">
        <f>ROUND(E44*T44,2)</f>
        <v>2.23</v>
      </c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111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53">
        <v>16</v>
      </c>
      <c r="B45" s="160" t="s">
        <v>156</v>
      </c>
      <c r="C45" s="185" t="s">
        <v>157</v>
      </c>
      <c r="D45" s="162" t="s">
        <v>118</v>
      </c>
      <c r="E45" s="167">
        <v>41.4</v>
      </c>
      <c r="F45" s="170"/>
      <c r="G45" s="170">
        <f t="shared" si="0"/>
        <v>0</v>
      </c>
      <c r="H45" s="170">
        <v>147.71</v>
      </c>
      <c r="I45" s="170">
        <f>ROUND(E45*H45,2)</f>
        <v>6115.19</v>
      </c>
      <c r="J45" s="170">
        <v>61.789999999999992</v>
      </c>
      <c r="K45" s="170">
        <f>ROUND(E45*J45,2)</f>
        <v>2558.11</v>
      </c>
      <c r="L45" s="170">
        <v>21</v>
      </c>
      <c r="M45" s="170">
        <f>G45*(1+L45/100)</f>
        <v>0</v>
      </c>
      <c r="N45" s="162">
        <v>4.0000000000000003E-5</v>
      </c>
      <c r="O45" s="162">
        <f>ROUND(E45*N45,5)</f>
        <v>1.66E-3</v>
      </c>
      <c r="P45" s="162">
        <v>0</v>
      </c>
      <c r="Q45" s="162">
        <f>ROUND(E45*P45,5)</f>
        <v>0</v>
      </c>
      <c r="R45" s="162"/>
      <c r="S45" s="162"/>
      <c r="T45" s="163">
        <v>0.14199999999999999</v>
      </c>
      <c r="U45" s="162">
        <f>ROUND(E45*T45,2)</f>
        <v>5.88</v>
      </c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111</v>
      </c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2.5" outlineLevel="1" x14ac:dyDescent="0.2">
      <c r="A46" s="153">
        <v>17</v>
      </c>
      <c r="B46" s="160" t="s">
        <v>158</v>
      </c>
      <c r="C46" s="185" t="s">
        <v>159</v>
      </c>
      <c r="D46" s="162" t="s">
        <v>118</v>
      </c>
      <c r="E46" s="167">
        <v>4.2</v>
      </c>
      <c r="F46" s="170"/>
      <c r="G46" s="170">
        <f t="shared" si="0"/>
        <v>0</v>
      </c>
      <c r="H46" s="170">
        <v>177.69</v>
      </c>
      <c r="I46" s="170">
        <f>ROUND(E46*H46,2)</f>
        <v>746.3</v>
      </c>
      <c r="J46" s="170">
        <v>68.31</v>
      </c>
      <c r="K46" s="170">
        <f>ROUND(E46*J46,2)</f>
        <v>286.89999999999998</v>
      </c>
      <c r="L46" s="170">
        <v>21</v>
      </c>
      <c r="M46" s="170">
        <f>G46*(1+L46/100)</f>
        <v>0</v>
      </c>
      <c r="N46" s="162">
        <v>9.0000000000000006E-5</v>
      </c>
      <c r="O46" s="162">
        <f>ROUND(E46*N46,5)</f>
        <v>3.8000000000000002E-4</v>
      </c>
      <c r="P46" s="162">
        <v>0</v>
      </c>
      <c r="Q46" s="162">
        <f>ROUND(E46*P46,5)</f>
        <v>0</v>
      </c>
      <c r="R46" s="162"/>
      <c r="S46" s="162"/>
      <c r="T46" s="163">
        <v>0.157</v>
      </c>
      <c r="U46" s="162">
        <f>ROUND(E46*T46,2)</f>
        <v>0.66</v>
      </c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111</v>
      </c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3">
        <v>18</v>
      </c>
      <c r="B47" s="160" t="s">
        <v>160</v>
      </c>
      <c r="C47" s="185" t="s">
        <v>161</v>
      </c>
      <c r="D47" s="162" t="s">
        <v>118</v>
      </c>
      <c r="E47" s="167">
        <v>34.200000000000003</v>
      </c>
      <c r="F47" s="170"/>
      <c r="G47" s="170">
        <f t="shared" si="0"/>
        <v>0</v>
      </c>
      <c r="H47" s="170">
        <v>396.37</v>
      </c>
      <c r="I47" s="170">
        <f>ROUND(E47*H47,2)</f>
        <v>13555.85</v>
      </c>
      <c r="J47" s="170">
        <v>387.63</v>
      </c>
      <c r="K47" s="170">
        <f>ROUND(E47*J47,2)</f>
        <v>13256.95</v>
      </c>
      <c r="L47" s="170">
        <v>21</v>
      </c>
      <c r="M47" s="170">
        <f>G47*(1+L47/100)</f>
        <v>0</v>
      </c>
      <c r="N47" s="162">
        <v>1.0499999999999999E-3</v>
      </c>
      <c r="O47" s="162">
        <f>ROUND(E47*N47,5)</f>
        <v>3.5909999999999997E-2</v>
      </c>
      <c r="P47" s="162">
        <v>0</v>
      </c>
      <c r="Q47" s="162">
        <f>ROUND(E47*P47,5)</f>
        <v>0</v>
      </c>
      <c r="R47" s="162"/>
      <c r="S47" s="162"/>
      <c r="T47" s="163">
        <v>0.878</v>
      </c>
      <c r="U47" s="162">
        <f>ROUND(E47*T47,2)</f>
        <v>30.03</v>
      </c>
      <c r="V47" s="152"/>
      <c r="W47" s="152"/>
      <c r="X47" s="152"/>
      <c r="Y47" s="152"/>
      <c r="Z47" s="152"/>
      <c r="AA47" s="152"/>
      <c r="AB47" s="152"/>
      <c r="AC47" s="152"/>
      <c r="AD47" s="152"/>
      <c r="AE47" s="152" t="s">
        <v>111</v>
      </c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3"/>
      <c r="B48" s="160"/>
      <c r="C48" s="186" t="s">
        <v>162</v>
      </c>
      <c r="D48" s="164"/>
      <c r="E48" s="168">
        <v>28.5</v>
      </c>
      <c r="F48" s="170"/>
      <c r="G48" s="170"/>
      <c r="H48" s="170"/>
      <c r="I48" s="170"/>
      <c r="J48" s="170"/>
      <c r="K48" s="170"/>
      <c r="L48" s="170"/>
      <c r="M48" s="170"/>
      <c r="N48" s="162"/>
      <c r="O48" s="162"/>
      <c r="P48" s="162"/>
      <c r="Q48" s="162"/>
      <c r="R48" s="162"/>
      <c r="S48" s="162"/>
      <c r="T48" s="163"/>
      <c r="U48" s="162"/>
      <c r="V48" s="152"/>
      <c r="W48" s="152"/>
      <c r="X48" s="152"/>
      <c r="Y48" s="152"/>
      <c r="Z48" s="152"/>
      <c r="AA48" s="152"/>
      <c r="AB48" s="152"/>
      <c r="AC48" s="152"/>
      <c r="AD48" s="152"/>
      <c r="AE48" s="152" t="s">
        <v>108</v>
      </c>
      <c r="AF48" s="152">
        <v>0</v>
      </c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3"/>
      <c r="B49" s="160"/>
      <c r="C49" s="186" t="s">
        <v>163</v>
      </c>
      <c r="D49" s="164"/>
      <c r="E49" s="168">
        <v>5.7</v>
      </c>
      <c r="F49" s="170"/>
      <c r="G49" s="170"/>
      <c r="H49" s="170"/>
      <c r="I49" s="170"/>
      <c r="J49" s="170"/>
      <c r="K49" s="170"/>
      <c r="L49" s="170"/>
      <c r="M49" s="170"/>
      <c r="N49" s="162"/>
      <c r="O49" s="162"/>
      <c r="P49" s="162"/>
      <c r="Q49" s="162"/>
      <c r="R49" s="162"/>
      <c r="S49" s="162"/>
      <c r="T49" s="163"/>
      <c r="U49" s="162"/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108</v>
      </c>
      <c r="AF49" s="152">
        <v>0</v>
      </c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ht="22.5" outlineLevel="1" x14ac:dyDescent="0.2">
      <c r="A50" s="153">
        <v>19</v>
      </c>
      <c r="B50" s="160" t="s">
        <v>164</v>
      </c>
      <c r="C50" s="185" t="s">
        <v>165</v>
      </c>
      <c r="D50" s="162" t="s">
        <v>118</v>
      </c>
      <c r="E50" s="167">
        <v>4</v>
      </c>
      <c r="F50" s="170"/>
      <c r="G50" s="170">
        <f t="shared" si="0"/>
        <v>0</v>
      </c>
      <c r="H50" s="170">
        <v>271.5</v>
      </c>
      <c r="I50" s="170">
        <f>ROUND(E50*H50,2)</f>
        <v>1086</v>
      </c>
      <c r="J50" s="170">
        <v>0</v>
      </c>
      <c r="K50" s="170">
        <f>ROUND(E50*J50,2)</f>
        <v>0</v>
      </c>
      <c r="L50" s="170">
        <v>21</v>
      </c>
      <c r="M50" s="170">
        <f>G50*(1+L50/100)</f>
        <v>0</v>
      </c>
      <c r="N50" s="162">
        <v>2.14E-3</v>
      </c>
      <c r="O50" s="162">
        <f>ROUND(E50*N50,5)</f>
        <v>8.5599999999999999E-3</v>
      </c>
      <c r="P50" s="162">
        <v>0</v>
      </c>
      <c r="Q50" s="162">
        <f>ROUND(E50*P50,5)</f>
        <v>0</v>
      </c>
      <c r="R50" s="162"/>
      <c r="S50" s="162"/>
      <c r="T50" s="163">
        <v>0</v>
      </c>
      <c r="U50" s="162">
        <f>ROUND(E50*T50,2)</f>
        <v>0</v>
      </c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166</v>
      </c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3">
        <v>20</v>
      </c>
      <c r="B51" s="160" t="s">
        <v>167</v>
      </c>
      <c r="C51" s="185" t="s">
        <v>168</v>
      </c>
      <c r="D51" s="162" t="s">
        <v>169</v>
      </c>
      <c r="E51" s="167">
        <v>58</v>
      </c>
      <c r="F51" s="170"/>
      <c r="G51" s="170">
        <f t="shared" si="0"/>
        <v>0</v>
      </c>
      <c r="H51" s="170">
        <v>0</v>
      </c>
      <c r="I51" s="170">
        <f>ROUND(E51*H51,2)</f>
        <v>0</v>
      </c>
      <c r="J51" s="170">
        <v>50.5</v>
      </c>
      <c r="K51" s="170">
        <f>ROUND(E51*J51,2)</f>
        <v>2929</v>
      </c>
      <c r="L51" s="170">
        <v>21</v>
      </c>
      <c r="M51" s="170">
        <f>G51*(1+L51/100)</f>
        <v>0</v>
      </c>
      <c r="N51" s="162">
        <v>0</v>
      </c>
      <c r="O51" s="162">
        <f>ROUND(E51*N51,5)</f>
        <v>0</v>
      </c>
      <c r="P51" s="162">
        <v>0</v>
      </c>
      <c r="Q51" s="162">
        <f>ROUND(E51*P51,5)</f>
        <v>0</v>
      </c>
      <c r="R51" s="162"/>
      <c r="S51" s="162"/>
      <c r="T51" s="163">
        <v>0.03</v>
      </c>
      <c r="U51" s="162">
        <f>ROUND(E51*T51,2)</f>
        <v>1.74</v>
      </c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111</v>
      </c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3">
        <v>21</v>
      </c>
      <c r="B52" s="160" t="s">
        <v>170</v>
      </c>
      <c r="C52" s="185" t="s">
        <v>171</v>
      </c>
      <c r="D52" s="162" t="s">
        <v>169</v>
      </c>
      <c r="E52" s="167">
        <v>54</v>
      </c>
      <c r="F52" s="170"/>
      <c r="G52" s="170">
        <f t="shared" si="0"/>
        <v>0</v>
      </c>
      <c r="H52" s="170">
        <v>0</v>
      </c>
      <c r="I52" s="170">
        <f>ROUND(E52*H52,2)</f>
        <v>0</v>
      </c>
      <c r="J52" s="170">
        <v>60.9</v>
      </c>
      <c r="K52" s="170">
        <f>ROUND(E52*J52,2)</f>
        <v>3288.6</v>
      </c>
      <c r="L52" s="170">
        <v>21</v>
      </c>
      <c r="M52" s="170">
        <f>G52*(1+L52/100)</f>
        <v>0</v>
      </c>
      <c r="N52" s="162">
        <v>0</v>
      </c>
      <c r="O52" s="162">
        <f>ROUND(E52*N52,5)</f>
        <v>0</v>
      </c>
      <c r="P52" s="162">
        <v>0</v>
      </c>
      <c r="Q52" s="162">
        <f>ROUND(E52*P52,5)</f>
        <v>0</v>
      </c>
      <c r="R52" s="162"/>
      <c r="S52" s="162"/>
      <c r="T52" s="163">
        <v>3.5000000000000003E-2</v>
      </c>
      <c r="U52" s="162">
        <f>ROUND(E52*T52,2)</f>
        <v>1.89</v>
      </c>
      <c r="V52" s="152"/>
      <c r="W52" s="152"/>
      <c r="X52" s="152"/>
      <c r="Y52" s="152"/>
      <c r="Z52" s="152"/>
      <c r="AA52" s="152"/>
      <c r="AB52" s="152"/>
      <c r="AC52" s="152"/>
      <c r="AD52" s="152"/>
      <c r="AE52" s="152" t="s">
        <v>111</v>
      </c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3">
        <v>22</v>
      </c>
      <c r="B53" s="160" t="s">
        <v>172</v>
      </c>
      <c r="C53" s="185" t="s">
        <v>173</v>
      </c>
      <c r="D53" s="162" t="s">
        <v>118</v>
      </c>
      <c r="E53" s="167">
        <v>288.24</v>
      </c>
      <c r="F53" s="170"/>
      <c r="G53" s="170">
        <f t="shared" si="0"/>
        <v>0</v>
      </c>
      <c r="H53" s="170">
        <v>0.23</v>
      </c>
      <c r="I53" s="170">
        <f>ROUND(E53*H53,2)</f>
        <v>66.3</v>
      </c>
      <c r="J53" s="170">
        <v>14.87</v>
      </c>
      <c r="K53" s="170">
        <f>ROUND(E53*J53,2)</f>
        <v>4286.13</v>
      </c>
      <c r="L53" s="170">
        <v>21</v>
      </c>
      <c r="M53" s="170">
        <f>G53*(1+L53/100)</f>
        <v>0</v>
      </c>
      <c r="N53" s="162">
        <v>0</v>
      </c>
      <c r="O53" s="162">
        <f>ROUND(E53*N53,5)</f>
        <v>0</v>
      </c>
      <c r="P53" s="162">
        <v>0</v>
      </c>
      <c r="Q53" s="162">
        <f>ROUND(E53*P53,5)</f>
        <v>0</v>
      </c>
      <c r="R53" s="162"/>
      <c r="S53" s="162"/>
      <c r="T53" s="163">
        <v>3.1E-2</v>
      </c>
      <c r="U53" s="162">
        <f>ROUND(E53*T53,2)</f>
        <v>8.94</v>
      </c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111</v>
      </c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3"/>
      <c r="B54" s="160"/>
      <c r="C54" s="186" t="s">
        <v>174</v>
      </c>
      <c r="D54" s="164"/>
      <c r="E54" s="168">
        <v>288.24</v>
      </c>
      <c r="F54" s="170"/>
      <c r="G54" s="170"/>
      <c r="H54" s="170"/>
      <c r="I54" s="170"/>
      <c r="J54" s="170"/>
      <c r="K54" s="170"/>
      <c r="L54" s="170"/>
      <c r="M54" s="170"/>
      <c r="N54" s="162"/>
      <c r="O54" s="162"/>
      <c r="P54" s="162"/>
      <c r="Q54" s="162"/>
      <c r="R54" s="162"/>
      <c r="S54" s="162"/>
      <c r="T54" s="163"/>
      <c r="U54" s="162"/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108</v>
      </c>
      <c r="AF54" s="152">
        <v>0</v>
      </c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3">
        <v>23</v>
      </c>
      <c r="B55" s="160" t="s">
        <v>175</v>
      </c>
      <c r="C55" s="185" t="s">
        <v>176</v>
      </c>
      <c r="D55" s="162" t="s">
        <v>177</v>
      </c>
      <c r="E55" s="167">
        <v>1.72</v>
      </c>
      <c r="F55" s="170"/>
      <c r="G55" s="170">
        <f t="shared" si="0"/>
        <v>0</v>
      </c>
      <c r="H55" s="170">
        <v>0</v>
      </c>
      <c r="I55" s="170">
        <f>ROUND(E55*H55,2)</f>
        <v>0</v>
      </c>
      <c r="J55" s="170">
        <v>609</v>
      </c>
      <c r="K55" s="170">
        <f>ROUND(E55*J55,2)</f>
        <v>1047.48</v>
      </c>
      <c r="L55" s="170">
        <v>21</v>
      </c>
      <c r="M55" s="170">
        <f>G55*(1+L55/100)</f>
        <v>0</v>
      </c>
      <c r="N55" s="162">
        <v>0</v>
      </c>
      <c r="O55" s="162">
        <f>ROUND(E55*N55,5)</f>
        <v>0</v>
      </c>
      <c r="P55" s="162">
        <v>0</v>
      </c>
      <c r="Q55" s="162">
        <f>ROUND(E55*P55,5)</f>
        <v>0</v>
      </c>
      <c r="R55" s="162"/>
      <c r="S55" s="162"/>
      <c r="T55" s="163">
        <v>1.327</v>
      </c>
      <c r="U55" s="162">
        <f>ROUND(E55*T55,2)</f>
        <v>2.2799999999999998</v>
      </c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111</v>
      </c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x14ac:dyDescent="0.2">
      <c r="A56" s="154" t="s">
        <v>101</v>
      </c>
      <c r="B56" s="161" t="s">
        <v>66</v>
      </c>
      <c r="C56" s="187" t="s">
        <v>67</v>
      </c>
      <c r="D56" s="165"/>
      <c r="E56" s="169"/>
      <c r="F56" s="171"/>
      <c r="G56" s="171">
        <f>SUM(G57:G58)</f>
        <v>0</v>
      </c>
      <c r="H56" s="171"/>
      <c r="I56" s="171">
        <f>SUM(I57:I58)</f>
        <v>709.28</v>
      </c>
      <c r="J56" s="171"/>
      <c r="K56" s="171">
        <f>SUM(K57:K58)</f>
        <v>1267.72</v>
      </c>
      <c r="L56" s="171"/>
      <c r="M56" s="171">
        <f>SUM(M57:M58)</f>
        <v>0</v>
      </c>
      <c r="N56" s="165"/>
      <c r="O56" s="165">
        <f>SUM(O57:O58)</f>
        <v>4.4999999999999999E-4</v>
      </c>
      <c r="P56" s="165"/>
      <c r="Q56" s="165">
        <f>SUM(Q57:Q58)</f>
        <v>0</v>
      </c>
      <c r="R56" s="165"/>
      <c r="S56" s="165"/>
      <c r="T56" s="166"/>
      <c r="U56" s="165">
        <f>SUM(U57:U58)</f>
        <v>2.64</v>
      </c>
      <c r="AE56" t="s">
        <v>102</v>
      </c>
    </row>
    <row r="57" spans="1:60" outlineLevel="1" x14ac:dyDescent="0.2">
      <c r="A57" s="153">
        <v>24</v>
      </c>
      <c r="B57" s="160" t="s">
        <v>178</v>
      </c>
      <c r="C57" s="185" t="s">
        <v>179</v>
      </c>
      <c r="D57" s="162" t="s">
        <v>169</v>
      </c>
      <c r="E57" s="167">
        <v>1</v>
      </c>
      <c r="F57" s="170"/>
      <c r="G57" s="170">
        <f t="shared" si="0"/>
        <v>0</v>
      </c>
      <c r="H57" s="170">
        <v>709.28</v>
      </c>
      <c r="I57" s="170">
        <f>ROUND(E57*H57,2)</f>
        <v>709.28</v>
      </c>
      <c r="J57" s="170">
        <v>633.72</v>
      </c>
      <c r="K57" s="170">
        <f>ROUND(E57*J57,2)</f>
        <v>633.72</v>
      </c>
      <c r="L57" s="170">
        <v>21</v>
      </c>
      <c r="M57" s="170">
        <f>G57*(1+L57/100)</f>
        <v>0</v>
      </c>
      <c r="N57" s="162">
        <v>4.4999999999999999E-4</v>
      </c>
      <c r="O57" s="162">
        <f>ROUND(E57*N57,5)</f>
        <v>4.4999999999999999E-4</v>
      </c>
      <c r="P57" s="162">
        <v>0</v>
      </c>
      <c r="Q57" s="162">
        <f>ROUND(E57*P57,5)</f>
        <v>0</v>
      </c>
      <c r="R57" s="162"/>
      <c r="S57" s="162"/>
      <c r="T57" s="163">
        <v>1.3240000000000001</v>
      </c>
      <c r="U57" s="162">
        <f>ROUND(E57*T57,2)</f>
        <v>1.32</v>
      </c>
      <c r="V57" s="152"/>
      <c r="W57" s="152"/>
      <c r="X57" s="152"/>
      <c r="Y57" s="152"/>
      <c r="Z57" s="152"/>
      <c r="AA57" s="152"/>
      <c r="AB57" s="152"/>
      <c r="AC57" s="152"/>
      <c r="AD57" s="152"/>
      <c r="AE57" s="152" t="s">
        <v>111</v>
      </c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3">
        <v>25</v>
      </c>
      <c r="B58" s="160" t="s">
        <v>180</v>
      </c>
      <c r="C58" s="185" t="s">
        <v>181</v>
      </c>
      <c r="D58" s="162" t="s">
        <v>169</v>
      </c>
      <c r="E58" s="167">
        <v>1</v>
      </c>
      <c r="F58" s="170"/>
      <c r="G58" s="170">
        <f t="shared" si="0"/>
        <v>0</v>
      </c>
      <c r="H58" s="170">
        <v>0</v>
      </c>
      <c r="I58" s="170">
        <f>ROUND(E58*H58,2)</f>
        <v>0</v>
      </c>
      <c r="J58" s="170">
        <v>634</v>
      </c>
      <c r="K58" s="170">
        <f>ROUND(E58*J58,2)</f>
        <v>634</v>
      </c>
      <c r="L58" s="170">
        <v>21</v>
      </c>
      <c r="M58" s="170">
        <f>G58*(1+L58/100)</f>
        <v>0</v>
      </c>
      <c r="N58" s="162">
        <v>0</v>
      </c>
      <c r="O58" s="162">
        <f>ROUND(E58*N58,5)</f>
        <v>0</v>
      </c>
      <c r="P58" s="162">
        <v>0</v>
      </c>
      <c r="Q58" s="162">
        <f>ROUND(E58*P58,5)</f>
        <v>0</v>
      </c>
      <c r="R58" s="162"/>
      <c r="S58" s="162"/>
      <c r="T58" s="163">
        <v>1.3240000000000001</v>
      </c>
      <c r="U58" s="162">
        <f>ROUND(E58*T58,2)</f>
        <v>1.32</v>
      </c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111</v>
      </c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x14ac:dyDescent="0.2">
      <c r="A59" s="154" t="s">
        <v>101</v>
      </c>
      <c r="B59" s="161" t="s">
        <v>68</v>
      </c>
      <c r="C59" s="187" t="s">
        <v>69</v>
      </c>
      <c r="D59" s="165"/>
      <c r="E59" s="169"/>
      <c r="F59" s="171"/>
      <c r="G59" s="171">
        <f>SUM(G60:G65)</f>
        <v>0</v>
      </c>
      <c r="H59" s="171"/>
      <c r="I59" s="171">
        <f>SUM(I60:I65)</f>
        <v>22602.2</v>
      </c>
      <c r="J59" s="171"/>
      <c r="K59" s="171">
        <f>SUM(K60:K65)</f>
        <v>1975.8</v>
      </c>
      <c r="L59" s="171"/>
      <c r="M59" s="171">
        <f>SUM(M60:M65)</f>
        <v>0</v>
      </c>
      <c r="N59" s="165"/>
      <c r="O59" s="165">
        <f>SUM(O60:O65)</f>
        <v>1.038E-2</v>
      </c>
      <c r="P59" s="165"/>
      <c r="Q59" s="165">
        <f>SUM(Q60:Q65)</f>
        <v>0</v>
      </c>
      <c r="R59" s="165"/>
      <c r="S59" s="165"/>
      <c r="T59" s="166"/>
      <c r="U59" s="165">
        <f>SUM(U60:U65)</f>
        <v>4.13</v>
      </c>
      <c r="AE59" t="s">
        <v>102</v>
      </c>
    </row>
    <row r="60" spans="1:60" outlineLevel="1" x14ac:dyDescent="0.2">
      <c r="A60" s="153">
        <v>26</v>
      </c>
      <c r="B60" s="160" t="s">
        <v>182</v>
      </c>
      <c r="C60" s="185" t="s">
        <v>183</v>
      </c>
      <c r="D60" s="162" t="s">
        <v>169</v>
      </c>
      <c r="E60" s="167">
        <v>4</v>
      </c>
      <c r="F60" s="170"/>
      <c r="G60" s="170">
        <f t="shared" si="0"/>
        <v>0</v>
      </c>
      <c r="H60" s="170">
        <v>1887.01</v>
      </c>
      <c r="I60" s="170">
        <f t="shared" ref="I60:I65" si="1">ROUND(E60*H60,2)</f>
        <v>7548.04</v>
      </c>
      <c r="J60" s="170">
        <v>212.99</v>
      </c>
      <c r="K60" s="170">
        <f t="shared" ref="K60:K65" si="2">ROUND(E60*J60,2)</f>
        <v>851.96</v>
      </c>
      <c r="L60" s="170">
        <v>21</v>
      </c>
      <c r="M60" s="170">
        <f t="shared" ref="M60:M65" si="3">G60*(1+L60/100)</f>
        <v>0</v>
      </c>
      <c r="N60" s="162">
        <v>8.4999999999999995E-4</v>
      </c>
      <c r="O60" s="162">
        <f t="shared" ref="O60:O65" si="4">ROUND(E60*N60,5)</f>
        <v>3.3999999999999998E-3</v>
      </c>
      <c r="P60" s="162">
        <v>0</v>
      </c>
      <c r="Q60" s="162">
        <f t="shared" ref="Q60:Q65" si="5">ROUND(E60*P60,5)</f>
        <v>0</v>
      </c>
      <c r="R60" s="162"/>
      <c r="S60" s="162"/>
      <c r="T60" s="163">
        <v>0.44500000000000001</v>
      </c>
      <c r="U60" s="162">
        <f t="shared" ref="U60:U65" si="6">ROUND(E60*T60,2)</f>
        <v>1.78</v>
      </c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111</v>
      </c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53">
        <v>27</v>
      </c>
      <c r="B61" s="160" t="s">
        <v>184</v>
      </c>
      <c r="C61" s="185" t="s">
        <v>185</v>
      </c>
      <c r="D61" s="162" t="s">
        <v>169</v>
      </c>
      <c r="E61" s="167">
        <v>1</v>
      </c>
      <c r="F61" s="170"/>
      <c r="G61" s="170">
        <f t="shared" si="0"/>
        <v>0</v>
      </c>
      <c r="H61" s="170">
        <v>1222</v>
      </c>
      <c r="I61" s="170">
        <f t="shared" si="1"/>
        <v>1222</v>
      </c>
      <c r="J61" s="170">
        <v>0</v>
      </c>
      <c r="K61" s="170">
        <f t="shared" si="2"/>
        <v>0</v>
      </c>
      <c r="L61" s="170">
        <v>21</v>
      </c>
      <c r="M61" s="170">
        <f t="shared" si="3"/>
        <v>0</v>
      </c>
      <c r="N61" s="162">
        <v>8.9999999999999998E-4</v>
      </c>
      <c r="O61" s="162">
        <f t="shared" si="4"/>
        <v>8.9999999999999998E-4</v>
      </c>
      <c r="P61" s="162">
        <v>0</v>
      </c>
      <c r="Q61" s="162">
        <f t="shared" si="5"/>
        <v>0</v>
      </c>
      <c r="R61" s="162"/>
      <c r="S61" s="162"/>
      <c r="T61" s="163">
        <v>0</v>
      </c>
      <c r="U61" s="162">
        <f t="shared" si="6"/>
        <v>0</v>
      </c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166</v>
      </c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53">
        <v>28</v>
      </c>
      <c r="B62" s="160" t="s">
        <v>186</v>
      </c>
      <c r="C62" s="185" t="s">
        <v>187</v>
      </c>
      <c r="D62" s="162" t="s">
        <v>169</v>
      </c>
      <c r="E62" s="167">
        <v>4</v>
      </c>
      <c r="F62" s="170"/>
      <c r="G62" s="170">
        <f t="shared" si="0"/>
        <v>0</v>
      </c>
      <c r="H62" s="170">
        <v>1697.04</v>
      </c>
      <c r="I62" s="170">
        <f t="shared" si="1"/>
        <v>6788.16</v>
      </c>
      <c r="J62" s="170">
        <v>280.96000000000004</v>
      </c>
      <c r="K62" s="170">
        <f t="shared" si="2"/>
        <v>1123.8399999999999</v>
      </c>
      <c r="L62" s="170">
        <v>21</v>
      </c>
      <c r="M62" s="170">
        <f t="shared" si="3"/>
        <v>0</v>
      </c>
      <c r="N62" s="162">
        <v>1.5200000000000001E-3</v>
      </c>
      <c r="O62" s="162">
        <f t="shared" si="4"/>
        <v>6.0800000000000003E-3</v>
      </c>
      <c r="P62" s="162">
        <v>0</v>
      </c>
      <c r="Q62" s="162">
        <f t="shared" si="5"/>
        <v>0</v>
      </c>
      <c r="R62" s="162"/>
      <c r="S62" s="162"/>
      <c r="T62" s="163">
        <v>0.58699999999999997</v>
      </c>
      <c r="U62" s="162">
        <f t="shared" si="6"/>
        <v>2.35</v>
      </c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111</v>
      </c>
      <c r="AF62" s="152"/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53">
        <v>29</v>
      </c>
      <c r="B63" s="160" t="s">
        <v>188</v>
      </c>
      <c r="C63" s="185" t="s">
        <v>189</v>
      </c>
      <c r="D63" s="162" t="s">
        <v>169</v>
      </c>
      <c r="E63" s="167">
        <v>4</v>
      </c>
      <c r="F63" s="170"/>
      <c r="G63" s="170">
        <f t="shared" si="0"/>
        <v>0</v>
      </c>
      <c r="H63" s="170">
        <v>335.5</v>
      </c>
      <c r="I63" s="170">
        <f t="shared" si="1"/>
        <v>1342</v>
      </c>
      <c r="J63" s="170">
        <v>0</v>
      </c>
      <c r="K63" s="170">
        <f t="shared" si="2"/>
        <v>0</v>
      </c>
      <c r="L63" s="170">
        <v>21</v>
      </c>
      <c r="M63" s="170">
        <f t="shared" si="3"/>
        <v>0</v>
      </c>
      <c r="N63" s="162">
        <v>0</v>
      </c>
      <c r="O63" s="162">
        <f t="shared" si="4"/>
        <v>0</v>
      </c>
      <c r="P63" s="162">
        <v>0</v>
      </c>
      <c r="Q63" s="162">
        <f t="shared" si="5"/>
        <v>0</v>
      </c>
      <c r="R63" s="162"/>
      <c r="S63" s="162"/>
      <c r="T63" s="163">
        <v>0</v>
      </c>
      <c r="U63" s="162">
        <f t="shared" si="6"/>
        <v>0</v>
      </c>
      <c r="V63" s="152"/>
      <c r="W63" s="152"/>
      <c r="X63" s="152"/>
      <c r="Y63" s="152"/>
      <c r="Z63" s="152"/>
      <c r="AA63" s="152"/>
      <c r="AB63" s="152"/>
      <c r="AC63" s="152"/>
      <c r="AD63" s="152"/>
      <c r="AE63" s="152" t="s">
        <v>166</v>
      </c>
      <c r="AF63" s="152"/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53">
        <v>30</v>
      </c>
      <c r="B64" s="160" t="s">
        <v>190</v>
      </c>
      <c r="C64" s="185" t="s">
        <v>191</v>
      </c>
      <c r="D64" s="162" t="s">
        <v>169</v>
      </c>
      <c r="E64" s="167">
        <v>4</v>
      </c>
      <c r="F64" s="170"/>
      <c r="G64" s="170">
        <f t="shared" si="0"/>
        <v>0</v>
      </c>
      <c r="H64" s="170">
        <v>1258</v>
      </c>
      <c r="I64" s="170">
        <f t="shared" si="1"/>
        <v>5032</v>
      </c>
      <c r="J64" s="170">
        <v>0</v>
      </c>
      <c r="K64" s="170">
        <f t="shared" si="2"/>
        <v>0</v>
      </c>
      <c r="L64" s="170">
        <v>21</v>
      </c>
      <c r="M64" s="170">
        <f t="shared" si="3"/>
        <v>0</v>
      </c>
      <c r="N64" s="162">
        <v>0</v>
      </c>
      <c r="O64" s="162">
        <f t="shared" si="4"/>
        <v>0</v>
      </c>
      <c r="P64" s="162">
        <v>0</v>
      </c>
      <c r="Q64" s="162">
        <f t="shared" si="5"/>
        <v>0</v>
      </c>
      <c r="R64" s="162"/>
      <c r="S64" s="162"/>
      <c r="T64" s="163">
        <v>0</v>
      </c>
      <c r="U64" s="162">
        <f t="shared" si="6"/>
        <v>0</v>
      </c>
      <c r="V64" s="152"/>
      <c r="W64" s="152"/>
      <c r="X64" s="152"/>
      <c r="Y64" s="152"/>
      <c r="Z64" s="152"/>
      <c r="AA64" s="152"/>
      <c r="AB64" s="152"/>
      <c r="AC64" s="152"/>
      <c r="AD64" s="152"/>
      <c r="AE64" s="152" t="s">
        <v>166</v>
      </c>
      <c r="AF64" s="152"/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53">
        <v>31</v>
      </c>
      <c r="B65" s="160" t="s">
        <v>192</v>
      </c>
      <c r="C65" s="185" t="s">
        <v>193</v>
      </c>
      <c r="D65" s="162" t="s">
        <v>169</v>
      </c>
      <c r="E65" s="167">
        <v>4</v>
      </c>
      <c r="F65" s="170"/>
      <c r="G65" s="170">
        <f t="shared" si="0"/>
        <v>0</v>
      </c>
      <c r="H65" s="170">
        <v>167.5</v>
      </c>
      <c r="I65" s="170">
        <f t="shared" si="1"/>
        <v>670</v>
      </c>
      <c r="J65" s="170">
        <v>0</v>
      </c>
      <c r="K65" s="170">
        <f t="shared" si="2"/>
        <v>0</v>
      </c>
      <c r="L65" s="170">
        <v>21</v>
      </c>
      <c r="M65" s="170">
        <f t="shared" si="3"/>
        <v>0</v>
      </c>
      <c r="N65" s="162">
        <v>0</v>
      </c>
      <c r="O65" s="162">
        <f t="shared" si="4"/>
        <v>0</v>
      </c>
      <c r="P65" s="162">
        <v>0</v>
      </c>
      <c r="Q65" s="162">
        <f t="shared" si="5"/>
        <v>0</v>
      </c>
      <c r="R65" s="162"/>
      <c r="S65" s="162"/>
      <c r="T65" s="163">
        <v>0</v>
      </c>
      <c r="U65" s="162">
        <f t="shared" si="6"/>
        <v>0</v>
      </c>
      <c r="V65" s="152"/>
      <c r="W65" s="152"/>
      <c r="X65" s="152"/>
      <c r="Y65" s="152"/>
      <c r="Z65" s="152"/>
      <c r="AA65" s="152"/>
      <c r="AB65" s="152"/>
      <c r="AC65" s="152"/>
      <c r="AD65" s="152"/>
      <c r="AE65" s="152" t="s">
        <v>166</v>
      </c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x14ac:dyDescent="0.2">
      <c r="A66" s="154" t="s">
        <v>101</v>
      </c>
      <c r="B66" s="161" t="s">
        <v>70</v>
      </c>
      <c r="C66" s="187" t="s">
        <v>71</v>
      </c>
      <c r="D66" s="165"/>
      <c r="E66" s="169"/>
      <c r="F66" s="171"/>
      <c r="G66" s="171">
        <f>SUM(G67+G69+G71+G73+G74+G76+G78+G79+G81+G82+G84)</f>
        <v>0</v>
      </c>
      <c r="H66" s="171"/>
      <c r="I66" s="171">
        <f>SUM(I67:I84)</f>
        <v>23951.279999999999</v>
      </c>
      <c r="J66" s="171"/>
      <c r="K66" s="171">
        <f>SUM(K67:K84)</f>
        <v>62175.22</v>
      </c>
      <c r="L66" s="171"/>
      <c r="M66" s="171">
        <f>SUM(M67:M84)</f>
        <v>0</v>
      </c>
      <c r="N66" s="165"/>
      <c r="O66" s="165">
        <f>SUM(O67:O84)</f>
        <v>2.7990000000000001E-2</v>
      </c>
      <c r="P66" s="165"/>
      <c r="Q66" s="165">
        <f>SUM(Q67:Q84)</f>
        <v>0</v>
      </c>
      <c r="R66" s="165"/>
      <c r="S66" s="165"/>
      <c r="T66" s="166"/>
      <c r="U66" s="165">
        <f>SUM(U67:U84)</f>
        <v>3.5600000000000005</v>
      </c>
      <c r="AE66" t="s">
        <v>102</v>
      </c>
    </row>
    <row r="67" spans="1:60" ht="22.5" outlineLevel="1" x14ac:dyDescent="0.2">
      <c r="A67" s="153">
        <v>32</v>
      </c>
      <c r="B67" s="160" t="s">
        <v>58</v>
      </c>
      <c r="C67" s="185" t="s">
        <v>194</v>
      </c>
      <c r="D67" s="162" t="s">
        <v>169</v>
      </c>
      <c r="E67" s="167">
        <v>1</v>
      </c>
      <c r="F67" s="170"/>
      <c r="G67" s="170">
        <f t="shared" si="0"/>
        <v>0</v>
      </c>
      <c r="H67" s="170">
        <v>7124</v>
      </c>
      <c r="I67" s="170">
        <f>ROUND(E67*H67,2)</f>
        <v>7124</v>
      </c>
      <c r="J67" s="170">
        <v>0</v>
      </c>
      <c r="K67" s="170">
        <f>ROUND(E67*J67,2)</f>
        <v>0</v>
      </c>
      <c r="L67" s="170">
        <v>21</v>
      </c>
      <c r="M67" s="170">
        <f>G67*(1+L67/100)</f>
        <v>0</v>
      </c>
      <c r="N67" s="162">
        <v>2.3E-3</v>
      </c>
      <c r="O67" s="162">
        <f>ROUND(E67*N67,5)</f>
        <v>2.3E-3</v>
      </c>
      <c r="P67" s="162">
        <v>0</v>
      </c>
      <c r="Q67" s="162">
        <f>ROUND(E67*P67,5)</f>
        <v>0</v>
      </c>
      <c r="R67" s="162"/>
      <c r="S67" s="162"/>
      <c r="T67" s="163">
        <v>0</v>
      </c>
      <c r="U67" s="162">
        <f>ROUND(E67*T67,2)</f>
        <v>0</v>
      </c>
      <c r="V67" s="152"/>
      <c r="W67" s="152"/>
      <c r="X67" s="152"/>
      <c r="Y67" s="152"/>
      <c r="Z67" s="152"/>
      <c r="AA67" s="152"/>
      <c r="AB67" s="152"/>
      <c r="AC67" s="152"/>
      <c r="AD67" s="152"/>
      <c r="AE67" s="152" t="s">
        <v>166</v>
      </c>
      <c r="AF67" s="152"/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3"/>
      <c r="B68" s="160"/>
      <c r="C68" s="244" t="s">
        <v>195</v>
      </c>
      <c r="D68" s="245"/>
      <c r="E68" s="246"/>
      <c r="F68" s="247"/>
      <c r="G68" s="248"/>
      <c r="H68" s="170"/>
      <c r="I68" s="170"/>
      <c r="J68" s="170"/>
      <c r="K68" s="170"/>
      <c r="L68" s="170"/>
      <c r="M68" s="170"/>
      <c r="N68" s="162"/>
      <c r="O68" s="162"/>
      <c r="P68" s="162"/>
      <c r="Q68" s="162"/>
      <c r="R68" s="162"/>
      <c r="S68" s="162"/>
      <c r="T68" s="163"/>
      <c r="U68" s="162"/>
      <c r="V68" s="152"/>
      <c r="W68" s="152"/>
      <c r="X68" s="152"/>
      <c r="Y68" s="152"/>
      <c r="Z68" s="152"/>
      <c r="AA68" s="152"/>
      <c r="AB68" s="152"/>
      <c r="AC68" s="152"/>
      <c r="AD68" s="152"/>
      <c r="AE68" s="152" t="s">
        <v>196</v>
      </c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5" t="str">
        <f>C68</f>
        <v>Není obsaženo v databázi RTS, cenová soustava vlastní</v>
      </c>
      <c r="BB68" s="152"/>
      <c r="BC68" s="152"/>
      <c r="BD68" s="152"/>
      <c r="BE68" s="152"/>
      <c r="BF68" s="152"/>
      <c r="BG68" s="152"/>
      <c r="BH68" s="152"/>
    </row>
    <row r="69" spans="1:60" ht="22.5" outlineLevel="1" x14ac:dyDescent="0.2">
      <c r="A69" s="153">
        <v>33</v>
      </c>
      <c r="B69" s="160" t="s">
        <v>197</v>
      </c>
      <c r="C69" s="185" t="s">
        <v>198</v>
      </c>
      <c r="D69" s="162" t="s">
        <v>199</v>
      </c>
      <c r="E69" s="167">
        <v>1</v>
      </c>
      <c r="F69" s="170"/>
      <c r="G69" s="170">
        <f t="shared" si="0"/>
        <v>0</v>
      </c>
      <c r="H69" s="170">
        <v>0</v>
      </c>
      <c r="I69" s="170">
        <f>ROUND(E69*H69,2)</f>
        <v>0</v>
      </c>
      <c r="J69" s="170">
        <v>29900</v>
      </c>
      <c r="K69" s="170">
        <f>ROUND(E69*J69,2)</f>
        <v>29900</v>
      </c>
      <c r="L69" s="170">
        <v>21</v>
      </c>
      <c r="M69" s="170">
        <f>G69*(1+L69/100)</f>
        <v>0</v>
      </c>
      <c r="N69" s="162">
        <v>0</v>
      </c>
      <c r="O69" s="162">
        <f>ROUND(E69*N69,5)</f>
        <v>0</v>
      </c>
      <c r="P69" s="162">
        <v>0</v>
      </c>
      <c r="Q69" s="162">
        <f>ROUND(E69*P69,5)</f>
        <v>0</v>
      </c>
      <c r="R69" s="162"/>
      <c r="S69" s="162"/>
      <c r="T69" s="163">
        <v>0</v>
      </c>
      <c r="U69" s="162">
        <f>ROUND(E69*T69,2)</f>
        <v>0</v>
      </c>
      <c r="V69" s="152"/>
      <c r="W69" s="152"/>
      <c r="X69" s="152"/>
      <c r="Y69" s="152"/>
      <c r="Z69" s="152"/>
      <c r="AA69" s="152"/>
      <c r="AB69" s="152"/>
      <c r="AC69" s="152"/>
      <c r="AD69" s="152"/>
      <c r="AE69" s="152" t="s">
        <v>111</v>
      </c>
      <c r="AF69" s="152"/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53"/>
      <c r="B70" s="160"/>
      <c r="C70" s="244" t="s">
        <v>195</v>
      </c>
      <c r="D70" s="245"/>
      <c r="E70" s="246"/>
      <c r="F70" s="247"/>
      <c r="G70" s="248"/>
      <c r="H70" s="170"/>
      <c r="I70" s="170"/>
      <c r="J70" s="170"/>
      <c r="K70" s="170"/>
      <c r="L70" s="170"/>
      <c r="M70" s="170"/>
      <c r="N70" s="162"/>
      <c r="O70" s="162"/>
      <c r="P70" s="162"/>
      <c r="Q70" s="162"/>
      <c r="R70" s="162"/>
      <c r="S70" s="162"/>
      <c r="T70" s="163"/>
      <c r="U70" s="162"/>
      <c r="V70" s="152"/>
      <c r="W70" s="152"/>
      <c r="X70" s="152"/>
      <c r="Y70" s="152"/>
      <c r="Z70" s="152"/>
      <c r="AA70" s="152"/>
      <c r="AB70" s="152"/>
      <c r="AC70" s="152"/>
      <c r="AD70" s="152"/>
      <c r="AE70" s="152" t="s">
        <v>196</v>
      </c>
      <c r="AF70" s="152"/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5" t="str">
        <f>C70</f>
        <v>Není obsaženo v databázi RTS, cenová soustava vlastní</v>
      </c>
      <c r="BB70" s="152"/>
      <c r="BC70" s="152"/>
      <c r="BD70" s="152"/>
      <c r="BE70" s="152"/>
      <c r="BF70" s="152"/>
      <c r="BG70" s="152"/>
      <c r="BH70" s="152"/>
    </row>
    <row r="71" spans="1:60" ht="22.5" outlineLevel="1" x14ac:dyDescent="0.2">
      <c r="A71" s="153">
        <v>34</v>
      </c>
      <c r="B71" s="160" t="s">
        <v>200</v>
      </c>
      <c r="C71" s="185" t="s">
        <v>201</v>
      </c>
      <c r="D71" s="162" t="s">
        <v>199</v>
      </c>
      <c r="E71" s="167">
        <v>1</v>
      </c>
      <c r="F71" s="170"/>
      <c r="G71" s="170">
        <f t="shared" si="0"/>
        <v>0</v>
      </c>
      <c r="H71" s="170">
        <v>0</v>
      </c>
      <c r="I71" s="170">
        <f>ROUND(E71*H71,2)</f>
        <v>0</v>
      </c>
      <c r="J71" s="170">
        <v>14638</v>
      </c>
      <c r="K71" s="170">
        <f>ROUND(E71*J71,2)</f>
        <v>14638</v>
      </c>
      <c r="L71" s="170">
        <v>21</v>
      </c>
      <c r="M71" s="170">
        <f>G71*(1+L71/100)</f>
        <v>0</v>
      </c>
      <c r="N71" s="162">
        <v>0</v>
      </c>
      <c r="O71" s="162">
        <f>ROUND(E71*N71,5)</f>
        <v>0</v>
      </c>
      <c r="P71" s="162">
        <v>0</v>
      </c>
      <c r="Q71" s="162">
        <f>ROUND(E71*P71,5)</f>
        <v>0</v>
      </c>
      <c r="R71" s="162"/>
      <c r="S71" s="162"/>
      <c r="T71" s="163">
        <v>0</v>
      </c>
      <c r="U71" s="162">
        <f>ROUND(E71*T71,2)</f>
        <v>0</v>
      </c>
      <c r="V71" s="152"/>
      <c r="W71" s="152"/>
      <c r="X71" s="152"/>
      <c r="Y71" s="152"/>
      <c r="Z71" s="152"/>
      <c r="AA71" s="152"/>
      <c r="AB71" s="152"/>
      <c r="AC71" s="152"/>
      <c r="AD71" s="152"/>
      <c r="AE71" s="152" t="s">
        <v>111</v>
      </c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3"/>
      <c r="B72" s="160"/>
      <c r="C72" s="244" t="s">
        <v>195</v>
      </c>
      <c r="D72" s="245"/>
      <c r="E72" s="246"/>
      <c r="F72" s="247"/>
      <c r="G72" s="248"/>
      <c r="H72" s="170"/>
      <c r="I72" s="170"/>
      <c r="J72" s="170"/>
      <c r="K72" s="170"/>
      <c r="L72" s="170"/>
      <c r="M72" s="170"/>
      <c r="N72" s="162"/>
      <c r="O72" s="162"/>
      <c r="P72" s="162"/>
      <c r="Q72" s="162"/>
      <c r="R72" s="162"/>
      <c r="S72" s="162"/>
      <c r="T72" s="163"/>
      <c r="U72" s="162"/>
      <c r="V72" s="152"/>
      <c r="W72" s="152"/>
      <c r="X72" s="152"/>
      <c r="Y72" s="152"/>
      <c r="Z72" s="152"/>
      <c r="AA72" s="152"/>
      <c r="AB72" s="152"/>
      <c r="AC72" s="152"/>
      <c r="AD72" s="152"/>
      <c r="AE72" s="152" t="s">
        <v>196</v>
      </c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5" t="str">
        <f>C72</f>
        <v>Není obsaženo v databázi RTS, cenová soustava vlastní</v>
      </c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3">
        <v>35</v>
      </c>
      <c r="B73" s="160" t="s">
        <v>202</v>
      </c>
      <c r="C73" s="185" t="s">
        <v>203</v>
      </c>
      <c r="D73" s="162" t="s">
        <v>118</v>
      </c>
      <c r="E73" s="167">
        <v>25</v>
      </c>
      <c r="F73" s="170"/>
      <c r="G73" s="170">
        <f t="shared" si="0"/>
        <v>0</v>
      </c>
      <c r="H73" s="170">
        <v>0</v>
      </c>
      <c r="I73" s="170">
        <f>ROUND(E73*H73,2)</f>
        <v>0</v>
      </c>
      <c r="J73" s="170">
        <v>46.8</v>
      </c>
      <c r="K73" s="170">
        <f>ROUND(E73*J73,2)</f>
        <v>1170</v>
      </c>
      <c r="L73" s="170">
        <v>21</v>
      </c>
      <c r="M73" s="170">
        <f>G73*(1+L73/100)</f>
        <v>0</v>
      </c>
      <c r="N73" s="162">
        <v>0</v>
      </c>
      <c r="O73" s="162">
        <f>ROUND(E73*N73,5)</f>
        <v>0</v>
      </c>
      <c r="P73" s="162">
        <v>0</v>
      </c>
      <c r="Q73" s="162">
        <f>ROUND(E73*P73,5)</f>
        <v>0</v>
      </c>
      <c r="R73" s="162"/>
      <c r="S73" s="162"/>
      <c r="T73" s="163">
        <v>9.955E-2</v>
      </c>
      <c r="U73" s="162">
        <f>ROUND(E73*T73,2)</f>
        <v>2.4900000000000002</v>
      </c>
      <c r="V73" s="152"/>
      <c r="W73" s="152"/>
      <c r="X73" s="152"/>
      <c r="Y73" s="152"/>
      <c r="Z73" s="152"/>
      <c r="AA73" s="152"/>
      <c r="AB73" s="152"/>
      <c r="AC73" s="152"/>
      <c r="AD73" s="152"/>
      <c r="AE73" s="152" t="s">
        <v>111</v>
      </c>
      <c r="AF73" s="152"/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3">
        <v>36</v>
      </c>
      <c r="B74" s="160" t="s">
        <v>60</v>
      </c>
      <c r="C74" s="185" t="s">
        <v>204</v>
      </c>
      <c r="D74" s="162" t="s">
        <v>169</v>
      </c>
      <c r="E74" s="167">
        <v>1</v>
      </c>
      <c r="F74" s="170"/>
      <c r="G74" s="170">
        <f t="shared" si="0"/>
        <v>0</v>
      </c>
      <c r="H74" s="170">
        <v>1659</v>
      </c>
      <c r="I74" s="170">
        <f>ROUND(E74*H74,2)</f>
        <v>1659</v>
      </c>
      <c r="J74" s="170">
        <v>0</v>
      </c>
      <c r="K74" s="170">
        <f>ROUND(E74*J74,2)</f>
        <v>0</v>
      </c>
      <c r="L74" s="170">
        <v>21</v>
      </c>
      <c r="M74" s="170">
        <f>G74*(1+L74/100)</f>
        <v>0</v>
      </c>
      <c r="N74" s="162">
        <v>2.3E-3</v>
      </c>
      <c r="O74" s="162">
        <f>ROUND(E74*N74,5)</f>
        <v>2.3E-3</v>
      </c>
      <c r="P74" s="162">
        <v>0</v>
      </c>
      <c r="Q74" s="162">
        <f>ROUND(E74*P74,5)</f>
        <v>0</v>
      </c>
      <c r="R74" s="162"/>
      <c r="S74" s="162"/>
      <c r="T74" s="163">
        <v>0</v>
      </c>
      <c r="U74" s="162">
        <f>ROUND(E74*T74,2)</f>
        <v>0</v>
      </c>
      <c r="V74" s="152"/>
      <c r="W74" s="152"/>
      <c r="X74" s="152"/>
      <c r="Y74" s="152"/>
      <c r="Z74" s="152"/>
      <c r="AA74" s="152"/>
      <c r="AB74" s="152"/>
      <c r="AC74" s="152"/>
      <c r="AD74" s="152"/>
      <c r="AE74" s="152" t="s">
        <v>166</v>
      </c>
      <c r="AF74" s="152"/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3"/>
      <c r="B75" s="160"/>
      <c r="C75" s="244" t="s">
        <v>195</v>
      </c>
      <c r="D75" s="245"/>
      <c r="E75" s="246"/>
      <c r="F75" s="247"/>
      <c r="G75" s="248"/>
      <c r="H75" s="170"/>
      <c r="I75" s="170"/>
      <c r="J75" s="170"/>
      <c r="K75" s="170"/>
      <c r="L75" s="170"/>
      <c r="M75" s="170"/>
      <c r="N75" s="162"/>
      <c r="O75" s="162"/>
      <c r="P75" s="162"/>
      <c r="Q75" s="162"/>
      <c r="R75" s="162"/>
      <c r="S75" s="162"/>
      <c r="T75" s="163"/>
      <c r="U75" s="162"/>
      <c r="V75" s="152"/>
      <c r="W75" s="152"/>
      <c r="X75" s="152"/>
      <c r="Y75" s="152"/>
      <c r="Z75" s="152"/>
      <c r="AA75" s="152"/>
      <c r="AB75" s="152"/>
      <c r="AC75" s="152"/>
      <c r="AD75" s="152"/>
      <c r="AE75" s="152" t="s">
        <v>196</v>
      </c>
      <c r="AF75" s="152"/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5" t="str">
        <f>C75</f>
        <v>Není obsaženo v databázi RTS, cenová soustava vlastní</v>
      </c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3">
        <v>37</v>
      </c>
      <c r="B76" s="160" t="s">
        <v>205</v>
      </c>
      <c r="C76" s="185" t="s">
        <v>206</v>
      </c>
      <c r="D76" s="162" t="s">
        <v>169</v>
      </c>
      <c r="E76" s="167">
        <v>1</v>
      </c>
      <c r="F76" s="170"/>
      <c r="G76" s="170">
        <f t="shared" si="0"/>
        <v>0</v>
      </c>
      <c r="H76" s="170">
        <v>548</v>
      </c>
      <c r="I76" s="170">
        <f>ROUND(E76*H76,2)</f>
        <v>548</v>
      </c>
      <c r="J76" s="170">
        <v>0</v>
      </c>
      <c r="K76" s="170">
        <f>ROUND(E76*J76,2)</f>
        <v>0</v>
      </c>
      <c r="L76" s="170">
        <v>21</v>
      </c>
      <c r="M76" s="170">
        <f>G76*(1+L76/100)</f>
        <v>0</v>
      </c>
      <c r="N76" s="162">
        <v>2.3E-3</v>
      </c>
      <c r="O76" s="162">
        <f>ROUND(E76*N76,5)</f>
        <v>2.3E-3</v>
      </c>
      <c r="P76" s="162">
        <v>0</v>
      </c>
      <c r="Q76" s="162">
        <f>ROUND(E76*P76,5)</f>
        <v>0</v>
      </c>
      <c r="R76" s="162"/>
      <c r="S76" s="162"/>
      <c r="T76" s="163">
        <v>0</v>
      </c>
      <c r="U76" s="162">
        <f>ROUND(E76*T76,2)</f>
        <v>0</v>
      </c>
      <c r="V76" s="152"/>
      <c r="W76" s="152"/>
      <c r="X76" s="152"/>
      <c r="Y76" s="152"/>
      <c r="Z76" s="152"/>
      <c r="AA76" s="152"/>
      <c r="AB76" s="152"/>
      <c r="AC76" s="152"/>
      <c r="AD76" s="152"/>
      <c r="AE76" s="152" t="s">
        <v>166</v>
      </c>
      <c r="AF76" s="152"/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3"/>
      <c r="B77" s="160"/>
      <c r="C77" s="244" t="s">
        <v>195</v>
      </c>
      <c r="D77" s="245"/>
      <c r="E77" s="246"/>
      <c r="F77" s="247"/>
      <c r="G77" s="248"/>
      <c r="H77" s="170"/>
      <c r="I77" s="170"/>
      <c r="J77" s="170"/>
      <c r="K77" s="170"/>
      <c r="L77" s="170"/>
      <c r="M77" s="170"/>
      <c r="N77" s="162"/>
      <c r="O77" s="162"/>
      <c r="P77" s="162"/>
      <c r="Q77" s="162"/>
      <c r="R77" s="162"/>
      <c r="S77" s="162"/>
      <c r="T77" s="163"/>
      <c r="U77" s="162"/>
      <c r="V77" s="152"/>
      <c r="W77" s="152"/>
      <c r="X77" s="152"/>
      <c r="Y77" s="152"/>
      <c r="Z77" s="152"/>
      <c r="AA77" s="152"/>
      <c r="AB77" s="152"/>
      <c r="AC77" s="152"/>
      <c r="AD77" s="152"/>
      <c r="AE77" s="152" t="s">
        <v>196</v>
      </c>
      <c r="AF77" s="152"/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5" t="str">
        <f>C77</f>
        <v>Není obsaženo v databázi RTS, cenová soustava vlastní</v>
      </c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53">
        <v>38</v>
      </c>
      <c r="B78" s="160" t="s">
        <v>207</v>
      </c>
      <c r="C78" s="185" t="s">
        <v>208</v>
      </c>
      <c r="D78" s="162" t="s">
        <v>209</v>
      </c>
      <c r="E78" s="167">
        <v>1</v>
      </c>
      <c r="F78" s="170"/>
      <c r="G78" s="170">
        <f t="shared" si="0"/>
        <v>0</v>
      </c>
      <c r="H78" s="170">
        <v>111.61</v>
      </c>
      <c r="I78" s="170">
        <f>ROUND(E78*H78,2)</f>
        <v>111.61</v>
      </c>
      <c r="J78" s="170">
        <v>114.39</v>
      </c>
      <c r="K78" s="170">
        <f>ROUND(E78*J78,2)</f>
        <v>114.39</v>
      </c>
      <c r="L78" s="170">
        <v>21</v>
      </c>
      <c r="M78" s="170">
        <f>G78*(1+L78/100)</f>
        <v>0</v>
      </c>
      <c r="N78" s="162">
        <v>5.2999999999999998E-4</v>
      </c>
      <c r="O78" s="162">
        <f>ROUND(E78*N78,5)</f>
        <v>5.2999999999999998E-4</v>
      </c>
      <c r="P78" s="162">
        <v>0</v>
      </c>
      <c r="Q78" s="162">
        <f>ROUND(E78*P78,5)</f>
        <v>0</v>
      </c>
      <c r="R78" s="162"/>
      <c r="S78" s="162"/>
      <c r="T78" s="163">
        <v>0.23899999999999999</v>
      </c>
      <c r="U78" s="162">
        <f>ROUND(E78*T78,2)</f>
        <v>0.24</v>
      </c>
      <c r="V78" s="152"/>
      <c r="W78" s="152"/>
      <c r="X78" s="152"/>
      <c r="Y78" s="152"/>
      <c r="Z78" s="152"/>
      <c r="AA78" s="152"/>
      <c r="AB78" s="152"/>
      <c r="AC78" s="152"/>
      <c r="AD78" s="152"/>
      <c r="AE78" s="152" t="s">
        <v>111</v>
      </c>
      <c r="AF78" s="152"/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53">
        <v>39</v>
      </c>
      <c r="B79" s="160" t="s">
        <v>210</v>
      </c>
      <c r="C79" s="185" t="s">
        <v>211</v>
      </c>
      <c r="D79" s="162" t="s">
        <v>169</v>
      </c>
      <c r="E79" s="167">
        <v>1</v>
      </c>
      <c r="F79" s="170"/>
      <c r="G79" s="170">
        <f t="shared" si="0"/>
        <v>0</v>
      </c>
      <c r="H79" s="170">
        <v>14364</v>
      </c>
      <c r="I79" s="170">
        <f>ROUND(E79*H79,2)</f>
        <v>14364</v>
      </c>
      <c r="J79" s="170">
        <v>0</v>
      </c>
      <c r="K79" s="170">
        <f>ROUND(E79*J79,2)</f>
        <v>0</v>
      </c>
      <c r="L79" s="170">
        <v>21</v>
      </c>
      <c r="M79" s="170">
        <f>G79*(1+L79/100)</f>
        <v>0</v>
      </c>
      <c r="N79" s="162">
        <v>1.5800000000000002E-2</v>
      </c>
      <c r="O79" s="162">
        <f>ROUND(E79*N79,5)</f>
        <v>1.5800000000000002E-2</v>
      </c>
      <c r="P79" s="162">
        <v>0</v>
      </c>
      <c r="Q79" s="162">
        <f>ROUND(E79*P79,5)</f>
        <v>0</v>
      </c>
      <c r="R79" s="162"/>
      <c r="S79" s="162"/>
      <c r="T79" s="163">
        <v>0</v>
      </c>
      <c r="U79" s="162">
        <f>ROUND(E79*T79,2)</f>
        <v>0</v>
      </c>
      <c r="V79" s="152"/>
      <c r="W79" s="152"/>
      <c r="X79" s="152"/>
      <c r="Y79" s="152"/>
      <c r="Z79" s="152"/>
      <c r="AA79" s="152"/>
      <c r="AB79" s="152"/>
      <c r="AC79" s="152"/>
      <c r="AD79" s="152"/>
      <c r="AE79" s="152" t="s">
        <v>166</v>
      </c>
      <c r="AF79" s="152"/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53"/>
      <c r="B80" s="160"/>
      <c r="C80" s="244" t="s">
        <v>195</v>
      </c>
      <c r="D80" s="245"/>
      <c r="E80" s="246"/>
      <c r="F80" s="247"/>
      <c r="G80" s="248"/>
      <c r="H80" s="170"/>
      <c r="I80" s="170"/>
      <c r="J80" s="170"/>
      <c r="K80" s="170"/>
      <c r="L80" s="170"/>
      <c r="M80" s="170"/>
      <c r="N80" s="162"/>
      <c r="O80" s="162"/>
      <c r="P80" s="162"/>
      <c r="Q80" s="162"/>
      <c r="R80" s="162"/>
      <c r="S80" s="162"/>
      <c r="T80" s="163"/>
      <c r="U80" s="162"/>
      <c r="V80" s="152"/>
      <c r="W80" s="152"/>
      <c r="X80" s="152"/>
      <c r="Y80" s="152"/>
      <c r="Z80" s="152"/>
      <c r="AA80" s="152"/>
      <c r="AB80" s="152"/>
      <c r="AC80" s="152"/>
      <c r="AD80" s="152"/>
      <c r="AE80" s="152" t="s">
        <v>196</v>
      </c>
      <c r="AF80" s="152"/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5" t="str">
        <f>C80</f>
        <v>Není obsaženo v databázi RTS, cenová soustava vlastní</v>
      </c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53">
        <v>40</v>
      </c>
      <c r="B81" s="160" t="s">
        <v>212</v>
      </c>
      <c r="C81" s="185" t="s">
        <v>213</v>
      </c>
      <c r="D81" s="162" t="s">
        <v>209</v>
      </c>
      <c r="E81" s="167">
        <v>1</v>
      </c>
      <c r="F81" s="170"/>
      <c r="G81" s="170">
        <f t="shared" si="0"/>
        <v>0</v>
      </c>
      <c r="H81" s="170">
        <v>144.66999999999999</v>
      </c>
      <c r="I81" s="170">
        <f>ROUND(E81*H81,2)</f>
        <v>144.66999999999999</v>
      </c>
      <c r="J81" s="170">
        <v>352.83000000000004</v>
      </c>
      <c r="K81" s="170">
        <f>ROUND(E81*J81,2)</f>
        <v>352.83</v>
      </c>
      <c r="L81" s="170">
        <v>21</v>
      </c>
      <c r="M81" s="170">
        <f>G81*(1+L81/100)</f>
        <v>0</v>
      </c>
      <c r="N81" s="162">
        <v>4.7600000000000003E-3</v>
      </c>
      <c r="O81" s="162">
        <f>ROUND(E81*N81,5)</f>
        <v>4.7600000000000003E-3</v>
      </c>
      <c r="P81" s="162">
        <v>0</v>
      </c>
      <c r="Q81" s="162">
        <f>ROUND(E81*P81,5)</f>
        <v>0</v>
      </c>
      <c r="R81" s="162"/>
      <c r="S81" s="162"/>
      <c r="T81" s="163">
        <v>0.83099999999999996</v>
      </c>
      <c r="U81" s="162">
        <f>ROUND(E81*T81,2)</f>
        <v>0.83</v>
      </c>
      <c r="V81" s="152"/>
      <c r="W81" s="152"/>
      <c r="X81" s="152"/>
      <c r="Y81" s="152"/>
      <c r="Z81" s="152"/>
      <c r="AA81" s="152"/>
      <c r="AB81" s="152"/>
      <c r="AC81" s="152"/>
      <c r="AD81" s="152"/>
      <c r="AE81" s="152" t="s">
        <v>111</v>
      </c>
      <c r="AF81" s="152"/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ht="22.5" outlineLevel="1" x14ac:dyDescent="0.2">
      <c r="A82" s="153">
        <v>41</v>
      </c>
      <c r="B82" s="160" t="s">
        <v>214</v>
      </c>
      <c r="C82" s="185" t="s">
        <v>215</v>
      </c>
      <c r="D82" s="162" t="s">
        <v>216</v>
      </c>
      <c r="E82" s="167">
        <v>64</v>
      </c>
      <c r="F82" s="170"/>
      <c r="G82" s="170">
        <f t="shared" si="0"/>
        <v>0</v>
      </c>
      <c r="H82" s="170">
        <v>0</v>
      </c>
      <c r="I82" s="170">
        <f>ROUND(E82*H82,2)</f>
        <v>0</v>
      </c>
      <c r="J82" s="170">
        <v>250</v>
      </c>
      <c r="K82" s="170">
        <f>ROUND(E82*J82,2)</f>
        <v>16000</v>
      </c>
      <c r="L82" s="170">
        <v>21</v>
      </c>
      <c r="M82" s="170">
        <f>G82*(1+L82/100)</f>
        <v>0</v>
      </c>
      <c r="N82" s="162">
        <v>0</v>
      </c>
      <c r="O82" s="162">
        <f>ROUND(E82*N82,5)</f>
        <v>0</v>
      </c>
      <c r="P82" s="162">
        <v>0</v>
      </c>
      <c r="Q82" s="162">
        <f>ROUND(E82*P82,5)</f>
        <v>0</v>
      </c>
      <c r="R82" s="162"/>
      <c r="S82" s="162"/>
      <c r="T82" s="163">
        <v>0</v>
      </c>
      <c r="U82" s="162">
        <f>ROUND(E82*T82,2)</f>
        <v>0</v>
      </c>
      <c r="V82" s="152"/>
      <c r="W82" s="152"/>
      <c r="X82" s="152"/>
      <c r="Y82" s="152"/>
      <c r="Z82" s="152"/>
      <c r="AA82" s="152"/>
      <c r="AB82" s="152"/>
      <c r="AC82" s="152"/>
      <c r="AD82" s="152"/>
      <c r="AE82" s="152" t="s">
        <v>111</v>
      </c>
      <c r="AF82" s="152"/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53"/>
      <c r="B83" s="160"/>
      <c r="C83" s="244" t="s">
        <v>195</v>
      </c>
      <c r="D83" s="245"/>
      <c r="E83" s="246"/>
      <c r="F83" s="247"/>
      <c r="G83" s="248"/>
      <c r="H83" s="170"/>
      <c r="I83" s="170"/>
      <c r="J83" s="170"/>
      <c r="K83" s="170"/>
      <c r="L83" s="170"/>
      <c r="M83" s="170"/>
      <c r="N83" s="162"/>
      <c r="O83" s="162"/>
      <c r="P83" s="162"/>
      <c r="Q83" s="162"/>
      <c r="R83" s="162"/>
      <c r="S83" s="162"/>
      <c r="T83" s="163"/>
      <c r="U83" s="162"/>
      <c r="V83" s="152"/>
      <c r="W83" s="152"/>
      <c r="X83" s="152"/>
      <c r="Y83" s="152"/>
      <c r="Z83" s="152"/>
      <c r="AA83" s="152"/>
      <c r="AB83" s="152"/>
      <c r="AC83" s="152"/>
      <c r="AD83" s="152"/>
      <c r="AE83" s="152" t="s">
        <v>196</v>
      </c>
      <c r="AF83" s="152"/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5" t="str">
        <f>C83</f>
        <v>Není obsaženo v databázi RTS, cenová soustava vlastní</v>
      </c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53"/>
      <c r="B84" s="160"/>
      <c r="C84" s="186" t="s">
        <v>217</v>
      </c>
      <c r="D84" s="164"/>
      <c r="E84" s="168">
        <v>64</v>
      </c>
      <c r="F84" s="170"/>
      <c r="G84" s="170">
        <f t="shared" si="0"/>
        <v>0</v>
      </c>
      <c r="H84" s="170"/>
      <c r="I84" s="170"/>
      <c r="J84" s="170"/>
      <c r="K84" s="170"/>
      <c r="L84" s="170"/>
      <c r="M84" s="170"/>
      <c r="N84" s="162"/>
      <c r="O84" s="162"/>
      <c r="P84" s="162"/>
      <c r="Q84" s="162"/>
      <c r="R84" s="162"/>
      <c r="S84" s="162"/>
      <c r="T84" s="163"/>
      <c r="U84" s="162"/>
      <c r="V84" s="152"/>
      <c r="W84" s="152"/>
      <c r="X84" s="152"/>
      <c r="Y84" s="152"/>
      <c r="Z84" s="152"/>
      <c r="AA84" s="152"/>
      <c r="AB84" s="152"/>
      <c r="AC84" s="152"/>
      <c r="AD84" s="152"/>
      <c r="AE84" s="152" t="s">
        <v>108</v>
      </c>
      <c r="AF84" s="152">
        <v>0</v>
      </c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x14ac:dyDescent="0.2">
      <c r="A85" s="154" t="s">
        <v>101</v>
      </c>
      <c r="B85" s="161" t="s">
        <v>72</v>
      </c>
      <c r="C85" s="187" t="s">
        <v>73</v>
      </c>
      <c r="D85" s="165"/>
      <c r="E85" s="169"/>
      <c r="F85" s="171"/>
      <c r="G85" s="171">
        <f>SUM(G86:G93)+G95+G96+G98+G100+G102+G104+G105+G106+G107+G108</f>
        <v>0</v>
      </c>
      <c r="H85" s="171"/>
      <c r="I85" s="171">
        <f>SUM(I86:I108)</f>
        <v>15705.310000000001</v>
      </c>
      <c r="J85" s="171"/>
      <c r="K85" s="171">
        <f>SUM(K86:K108)</f>
        <v>4936.6899999999996</v>
      </c>
      <c r="L85" s="171"/>
      <c r="M85" s="171">
        <f>SUM(M86:M108)</f>
        <v>0</v>
      </c>
      <c r="N85" s="165"/>
      <c r="O85" s="165">
        <f>SUM(O86:O108)</f>
        <v>4.1950000000000001E-2</v>
      </c>
      <c r="P85" s="165"/>
      <c r="Q85" s="165">
        <f>SUM(Q86:Q108)</f>
        <v>0</v>
      </c>
      <c r="R85" s="165"/>
      <c r="S85" s="165"/>
      <c r="T85" s="166"/>
      <c r="U85" s="165">
        <f>SUM(U86:U108)</f>
        <v>8.990000000000002</v>
      </c>
      <c r="AE85" t="s">
        <v>102</v>
      </c>
    </row>
    <row r="86" spans="1:60" outlineLevel="1" x14ac:dyDescent="0.2">
      <c r="A86" s="153">
        <v>42</v>
      </c>
      <c r="B86" s="160" t="s">
        <v>218</v>
      </c>
      <c r="C86" s="185" t="s">
        <v>219</v>
      </c>
      <c r="D86" s="162" t="s">
        <v>209</v>
      </c>
      <c r="E86" s="167">
        <v>14</v>
      </c>
      <c r="F86" s="170"/>
      <c r="G86" s="170">
        <f t="shared" si="0"/>
        <v>0</v>
      </c>
      <c r="H86" s="170">
        <v>166.15</v>
      </c>
      <c r="I86" s="170">
        <f>ROUND(E86*H86,2)</f>
        <v>2326.1</v>
      </c>
      <c r="J86" s="170">
        <v>59.349999999999994</v>
      </c>
      <c r="K86" s="170">
        <f>ROUND(E86*J86,2)</f>
        <v>830.9</v>
      </c>
      <c r="L86" s="170">
        <v>21</v>
      </c>
      <c r="M86" s="170">
        <f>G86*(1+L86/100)</f>
        <v>0</v>
      </c>
      <c r="N86" s="162">
        <v>2.4000000000000001E-4</v>
      </c>
      <c r="O86" s="162">
        <f>ROUND(E86*N86,5)</f>
        <v>3.3600000000000001E-3</v>
      </c>
      <c r="P86" s="162">
        <v>0</v>
      </c>
      <c r="Q86" s="162">
        <f>ROUND(E86*P86,5)</f>
        <v>0</v>
      </c>
      <c r="R86" s="162"/>
      <c r="S86" s="162"/>
      <c r="T86" s="163">
        <v>0.124</v>
      </c>
      <c r="U86" s="162">
        <f>ROUND(E86*T86,2)</f>
        <v>1.74</v>
      </c>
      <c r="V86" s="152"/>
      <c r="W86" s="152"/>
      <c r="X86" s="152"/>
      <c r="Y86" s="152"/>
      <c r="Z86" s="152"/>
      <c r="AA86" s="152"/>
      <c r="AB86" s="152"/>
      <c r="AC86" s="152"/>
      <c r="AD86" s="152"/>
      <c r="AE86" s="152" t="s">
        <v>111</v>
      </c>
      <c r="AF86" s="152"/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53"/>
      <c r="B87" s="160"/>
      <c r="C87" s="186" t="s">
        <v>220</v>
      </c>
      <c r="D87" s="164"/>
      <c r="E87" s="168">
        <v>14</v>
      </c>
      <c r="F87" s="170"/>
      <c r="G87" s="170"/>
      <c r="H87" s="170"/>
      <c r="I87" s="170"/>
      <c r="J87" s="170"/>
      <c r="K87" s="170"/>
      <c r="L87" s="170"/>
      <c r="M87" s="170"/>
      <c r="N87" s="162"/>
      <c r="O87" s="162"/>
      <c r="P87" s="162"/>
      <c r="Q87" s="162"/>
      <c r="R87" s="162"/>
      <c r="S87" s="162"/>
      <c r="T87" s="163"/>
      <c r="U87" s="162"/>
      <c r="V87" s="152"/>
      <c r="W87" s="152"/>
      <c r="X87" s="152"/>
      <c r="Y87" s="152"/>
      <c r="Z87" s="152"/>
      <c r="AA87" s="152"/>
      <c r="AB87" s="152"/>
      <c r="AC87" s="152"/>
      <c r="AD87" s="152"/>
      <c r="AE87" s="152" t="s">
        <v>108</v>
      </c>
      <c r="AF87" s="152">
        <v>0</v>
      </c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53">
        <v>43</v>
      </c>
      <c r="B88" s="160" t="s">
        <v>221</v>
      </c>
      <c r="C88" s="185" t="s">
        <v>222</v>
      </c>
      <c r="D88" s="162" t="s">
        <v>169</v>
      </c>
      <c r="E88" s="167">
        <v>16</v>
      </c>
      <c r="F88" s="170"/>
      <c r="G88" s="170">
        <f t="shared" ref="G88:G108" si="7">F88*E88</f>
        <v>0</v>
      </c>
      <c r="H88" s="170">
        <v>127.52</v>
      </c>
      <c r="I88" s="170">
        <f t="shared" ref="I88:I93" si="8">ROUND(E88*H88,2)</f>
        <v>2040.32</v>
      </c>
      <c r="J88" s="170">
        <v>78.98</v>
      </c>
      <c r="K88" s="170">
        <f t="shared" ref="K88:K93" si="9">ROUND(E88*J88,2)</f>
        <v>1263.68</v>
      </c>
      <c r="L88" s="170">
        <v>21</v>
      </c>
      <c r="M88" s="170">
        <f t="shared" ref="M88:M93" si="10">G88*(1+L88/100)</f>
        <v>0</v>
      </c>
      <c r="N88" s="162">
        <v>1.3999999999999999E-4</v>
      </c>
      <c r="O88" s="162">
        <f t="shared" ref="O88:O93" si="11">ROUND(E88*N88,5)</f>
        <v>2.2399999999999998E-3</v>
      </c>
      <c r="P88" s="162">
        <v>0</v>
      </c>
      <c r="Q88" s="162">
        <f t="shared" ref="Q88:Q93" si="12">ROUND(E88*P88,5)</f>
        <v>0</v>
      </c>
      <c r="R88" s="162"/>
      <c r="S88" s="162"/>
      <c r="T88" s="163">
        <v>0.16500000000000001</v>
      </c>
      <c r="U88" s="162">
        <f t="shared" ref="U88:U93" si="13">ROUND(E88*T88,2)</f>
        <v>2.64</v>
      </c>
      <c r="V88" s="152"/>
      <c r="W88" s="152"/>
      <c r="X88" s="152"/>
      <c r="Y88" s="152"/>
      <c r="Z88" s="152"/>
      <c r="AA88" s="152"/>
      <c r="AB88" s="152"/>
      <c r="AC88" s="152"/>
      <c r="AD88" s="152"/>
      <c r="AE88" s="152" t="s">
        <v>111</v>
      </c>
      <c r="AF88" s="152"/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53">
        <v>44</v>
      </c>
      <c r="B89" s="160" t="s">
        <v>223</v>
      </c>
      <c r="C89" s="185" t="s">
        <v>224</v>
      </c>
      <c r="D89" s="162" t="s">
        <v>169</v>
      </c>
      <c r="E89" s="167">
        <v>2</v>
      </c>
      <c r="F89" s="170"/>
      <c r="G89" s="170">
        <f t="shared" si="7"/>
        <v>0</v>
      </c>
      <c r="H89" s="170">
        <v>175.42</v>
      </c>
      <c r="I89" s="170">
        <f t="shared" si="8"/>
        <v>350.84</v>
      </c>
      <c r="J89" s="170">
        <v>99.080000000000013</v>
      </c>
      <c r="K89" s="170">
        <f t="shared" si="9"/>
        <v>198.16</v>
      </c>
      <c r="L89" s="170">
        <v>21</v>
      </c>
      <c r="M89" s="170">
        <f t="shared" si="10"/>
        <v>0</v>
      </c>
      <c r="N89" s="162">
        <v>2.0000000000000001E-4</v>
      </c>
      <c r="O89" s="162">
        <f t="shared" si="11"/>
        <v>4.0000000000000002E-4</v>
      </c>
      <c r="P89" s="162">
        <v>0</v>
      </c>
      <c r="Q89" s="162">
        <f t="shared" si="12"/>
        <v>0</v>
      </c>
      <c r="R89" s="162"/>
      <c r="S89" s="162"/>
      <c r="T89" s="163">
        <v>0.20699999999999999</v>
      </c>
      <c r="U89" s="162">
        <f t="shared" si="13"/>
        <v>0.41</v>
      </c>
      <c r="V89" s="152"/>
      <c r="W89" s="152"/>
      <c r="X89" s="152"/>
      <c r="Y89" s="152"/>
      <c r="Z89" s="152"/>
      <c r="AA89" s="152"/>
      <c r="AB89" s="152"/>
      <c r="AC89" s="152"/>
      <c r="AD89" s="152"/>
      <c r="AE89" s="152" t="s">
        <v>111</v>
      </c>
      <c r="AF89" s="152"/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53">
        <v>45</v>
      </c>
      <c r="B90" s="160" t="s">
        <v>225</v>
      </c>
      <c r="C90" s="185" t="s">
        <v>226</v>
      </c>
      <c r="D90" s="162" t="s">
        <v>169</v>
      </c>
      <c r="E90" s="167">
        <v>2</v>
      </c>
      <c r="F90" s="170"/>
      <c r="G90" s="170">
        <f t="shared" si="7"/>
        <v>0</v>
      </c>
      <c r="H90" s="170">
        <v>296.85000000000002</v>
      </c>
      <c r="I90" s="170">
        <f t="shared" si="8"/>
        <v>593.70000000000005</v>
      </c>
      <c r="J90" s="170">
        <v>108.64999999999998</v>
      </c>
      <c r="K90" s="170">
        <f t="shared" si="9"/>
        <v>217.3</v>
      </c>
      <c r="L90" s="170">
        <v>21</v>
      </c>
      <c r="M90" s="170">
        <f t="shared" si="10"/>
        <v>0</v>
      </c>
      <c r="N90" s="162">
        <v>3.2000000000000003E-4</v>
      </c>
      <c r="O90" s="162">
        <f t="shared" si="11"/>
        <v>6.4000000000000005E-4</v>
      </c>
      <c r="P90" s="162">
        <v>0</v>
      </c>
      <c r="Q90" s="162">
        <f t="shared" si="12"/>
        <v>0</v>
      </c>
      <c r="R90" s="162"/>
      <c r="S90" s="162"/>
      <c r="T90" s="163">
        <v>0.22700000000000001</v>
      </c>
      <c r="U90" s="162">
        <f t="shared" si="13"/>
        <v>0.45</v>
      </c>
      <c r="V90" s="152"/>
      <c r="W90" s="152"/>
      <c r="X90" s="152"/>
      <c r="Y90" s="152"/>
      <c r="Z90" s="152"/>
      <c r="AA90" s="152"/>
      <c r="AB90" s="152"/>
      <c r="AC90" s="152"/>
      <c r="AD90" s="152"/>
      <c r="AE90" s="152" t="s">
        <v>111</v>
      </c>
      <c r="AF90" s="152"/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53">
        <v>46</v>
      </c>
      <c r="B91" s="160" t="s">
        <v>227</v>
      </c>
      <c r="C91" s="185" t="s">
        <v>228</v>
      </c>
      <c r="D91" s="162" t="s">
        <v>169</v>
      </c>
      <c r="E91" s="167">
        <v>2</v>
      </c>
      <c r="F91" s="170"/>
      <c r="G91" s="170">
        <f t="shared" si="7"/>
        <v>0</v>
      </c>
      <c r="H91" s="170">
        <v>457.25</v>
      </c>
      <c r="I91" s="170">
        <f t="shared" si="8"/>
        <v>914.5</v>
      </c>
      <c r="J91" s="170">
        <v>128.75</v>
      </c>
      <c r="K91" s="170">
        <f t="shared" si="9"/>
        <v>257.5</v>
      </c>
      <c r="L91" s="170">
        <v>21</v>
      </c>
      <c r="M91" s="170">
        <f t="shared" si="10"/>
        <v>0</v>
      </c>
      <c r="N91" s="162">
        <v>5.1999999999999995E-4</v>
      </c>
      <c r="O91" s="162">
        <f t="shared" si="11"/>
        <v>1.0399999999999999E-3</v>
      </c>
      <c r="P91" s="162">
        <v>0</v>
      </c>
      <c r="Q91" s="162">
        <f t="shared" si="12"/>
        <v>0</v>
      </c>
      <c r="R91" s="162"/>
      <c r="S91" s="162"/>
      <c r="T91" s="163">
        <v>0.26900000000000002</v>
      </c>
      <c r="U91" s="162">
        <f t="shared" si="13"/>
        <v>0.54</v>
      </c>
      <c r="V91" s="152"/>
      <c r="W91" s="152"/>
      <c r="X91" s="152"/>
      <c r="Y91" s="152"/>
      <c r="Z91" s="152"/>
      <c r="AA91" s="152"/>
      <c r="AB91" s="152"/>
      <c r="AC91" s="152"/>
      <c r="AD91" s="152"/>
      <c r="AE91" s="152" t="s">
        <v>111</v>
      </c>
      <c r="AF91" s="152"/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53">
        <v>47</v>
      </c>
      <c r="B92" s="160" t="s">
        <v>229</v>
      </c>
      <c r="C92" s="185" t="s">
        <v>230</v>
      </c>
      <c r="D92" s="162" t="s">
        <v>169</v>
      </c>
      <c r="E92" s="167">
        <v>1</v>
      </c>
      <c r="F92" s="170"/>
      <c r="G92" s="170">
        <f t="shared" si="7"/>
        <v>0</v>
      </c>
      <c r="H92" s="170">
        <v>699.35</v>
      </c>
      <c r="I92" s="170">
        <f t="shared" si="8"/>
        <v>699.35</v>
      </c>
      <c r="J92" s="170">
        <v>108.64999999999998</v>
      </c>
      <c r="K92" s="170">
        <f t="shared" si="9"/>
        <v>108.65</v>
      </c>
      <c r="L92" s="170">
        <v>21</v>
      </c>
      <c r="M92" s="170">
        <f t="shared" si="10"/>
        <v>0</v>
      </c>
      <c r="N92" s="162">
        <v>3.6999999999999999E-4</v>
      </c>
      <c r="O92" s="162">
        <f t="shared" si="11"/>
        <v>3.6999999999999999E-4</v>
      </c>
      <c r="P92" s="162">
        <v>0</v>
      </c>
      <c r="Q92" s="162">
        <f t="shared" si="12"/>
        <v>0</v>
      </c>
      <c r="R92" s="162"/>
      <c r="S92" s="162"/>
      <c r="T92" s="163">
        <v>0.22700000000000001</v>
      </c>
      <c r="U92" s="162">
        <f t="shared" si="13"/>
        <v>0.23</v>
      </c>
      <c r="V92" s="152"/>
      <c r="W92" s="152"/>
      <c r="X92" s="152"/>
      <c r="Y92" s="152"/>
      <c r="Z92" s="152"/>
      <c r="AA92" s="152"/>
      <c r="AB92" s="152"/>
      <c r="AC92" s="152"/>
      <c r="AD92" s="152"/>
      <c r="AE92" s="152" t="s">
        <v>111</v>
      </c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53">
        <v>48</v>
      </c>
      <c r="B93" s="160" t="s">
        <v>231</v>
      </c>
      <c r="C93" s="185" t="s">
        <v>232</v>
      </c>
      <c r="D93" s="162" t="s">
        <v>169</v>
      </c>
      <c r="E93" s="167">
        <v>1</v>
      </c>
      <c r="F93" s="170"/>
      <c r="G93" s="170">
        <f t="shared" si="7"/>
        <v>0</v>
      </c>
      <c r="H93" s="170">
        <v>936</v>
      </c>
      <c r="I93" s="170">
        <f t="shared" si="8"/>
        <v>936</v>
      </c>
      <c r="J93" s="170">
        <v>0</v>
      </c>
      <c r="K93" s="170">
        <f t="shared" si="9"/>
        <v>0</v>
      </c>
      <c r="L93" s="170">
        <v>21</v>
      </c>
      <c r="M93" s="170">
        <f t="shared" si="10"/>
        <v>0</v>
      </c>
      <c r="N93" s="162">
        <v>6.9999999999999999E-4</v>
      </c>
      <c r="O93" s="162">
        <f t="shared" si="11"/>
        <v>6.9999999999999999E-4</v>
      </c>
      <c r="P93" s="162">
        <v>0</v>
      </c>
      <c r="Q93" s="162">
        <f t="shared" si="12"/>
        <v>0</v>
      </c>
      <c r="R93" s="162"/>
      <c r="S93" s="162"/>
      <c r="T93" s="163">
        <v>0</v>
      </c>
      <c r="U93" s="162">
        <f t="shared" si="13"/>
        <v>0</v>
      </c>
      <c r="V93" s="152"/>
      <c r="W93" s="152"/>
      <c r="X93" s="152"/>
      <c r="Y93" s="152"/>
      <c r="Z93" s="152"/>
      <c r="AA93" s="152"/>
      <c r="AB93" s="152"/>
      <c r="AC93" s="152"/>
      <c r="AD93" s="152"/>
      <c r="AE93" s="152" t="s">
        <v>166</v>
      </c>
      <c r="AF93" s="152"/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3"/>
      <c r="B94" s="160"/>
      <c r="C94" s="244" t="s">
        <v>195</v>
      </c>
      <c r="D94" s="245"/>
      <c r="E94" s="246"/>
      <c r="F94" s="247"/>
      <c r="G94" s="248"/>
      <c r="H94" s="170"/>
      <c r="I94" s="170"/>
      <c r="J94" s="170"/>
      <c r="K94" s="170"/>
      <c r="L94" s="170"/>
      <c r="M94" s="170"/>
      <c r="N94" s="162"/>
      <c r="O94" s="162"/>
      <c r="P94" s="162"/>
      <c r="Q94" s="162"/>
      <c r="R94" s="162"/>
      <c r="S94" s="162"/>
      <c r="T94" s="163"/>
      <c r="U94" s="162"/>
      <c r="V94" s="152"/>
      <c r="W94" s="152"/>
      <c r="X94" s="152"/>
      <c r="Y94" s="152"/>
      <c r="Z94" s="152"/>
      <c r="AA94" s="152"/>
      <c r="AB94" s="152"/>
      <c r="AC94" s="152"/>
      <c r="AD94" s="152"/>
      <c r="AE94" s="152" t="s">
        <v>196</v>
      </c>
      <c r="AF94" s="152"/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5" t="str">
        <f>C94</f>
        <v>Není obsaženo v databázi RTS, cenová soustava vlastní</v>
      </c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53">
        <v>49</v>
      </c>
      <c r="B95" s="160" t="s">
        <v>233</v>
      </c>
      <c r="C95" s="185" t="s">
        <v>234</v>
      </c>
      <c r="D95" s="162" t="s">
        <v>169</v>
      </c>
      <c r="E95" s="167">
        <v>1</v>
      </c>
      <c r="F95" s="170"/>
      <c r="G95" s="170">
        <f t="shared" si="7"/>
        <v>0</v>
      </c>
      <c r="H95" s="170">
        <v>8.9700000000000006</v>
      </c>
      <c r="I95" s="170">
        <f>ROUND(E95*H95,2)</f>
        <v>8.9700000000000006</v>
      </c>
      <c r="J95" s="170">
        <v>128.53</v>
      </c>
      <c r="K95" s="170">
        <f>ROUND(E95*J95,2)</f>
        <v>128.53</v>
      </c>
      <c r="L95" s="170">
        <v>21</v>
      </c>
      <c r="M95" s="170">
        <f>G95*(1+L95/100)</f>
        <v>0</v>
      </c>
      <c r="N95" s="162">
        <v>0</v>
      </c>
      <c r="O95" s="162">
        <f>ROUND(E95*N95,5)</f>
        <v>0</v>
      </c>
      <c r="P95" s="162">
        <v>0</v>
      </c>
      <c r="Q95" s="162">
        <f>ROUND(E95*P95,5)</f>
        <v>0</v>
      </c>
      <c r="R95" s="162"/>
      <c r="S95" s="162"/>
      <c r="T95" s="163">
        <v>0.26900000000000002</v>
      </c>
      <c r="U95" s="162">
        <f>ROUND(E95*T95,2)</f>
        <v>0.27</v>
      </c>
      <c r="V95" s="152"/>
      <c r="W95" s="152"/>
      <c r="X95" s="152"/>
      <c r="Y95" s="152"/>
      <c r="Z95" s="152"/>
      <c r="AA95" s="152"/>
      <c r="AB95" s="152"/>
      <c r="AC95" s="152"/>
      <c r="AD95" s="152"/>
      <c r="AE95" s="152" t="s">
        <v>111</v>
      </c>
      <c r="AF95" s="152"/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3">
        <v>50</v>
      </c>
      <c r="B96" s="160" t="s">
        <v>235</v>
      </c>
      <c r="C96" s="185" t="s">
        <v>236</v>
      </c>
      <c r="D96" s="162" t="s">
        <v>169</v>
      </c>
      <c r="E96" s="167">
        <v>2</v>
      </c>
      <c r="F96" s="170"/>
      <c r="G96" s="170">
        <f t="shared" si="7"/>
        <v>0</v>
      </c>
      <c r="H96" s="170">
        <v>142</v>
      </c>
      <c r="I96" s="170">
        <f>ROUND(E96*H96,2)</f>
        <v>284</v>
      </c>
      <c r="J96" s="170">
        <v>0</v>
      </c>
      <c r="K96" s="170">
        <f>ROUND(E96*J96,2)</f>
        <v>0</v>
      </c>
      <c r="L96" s="170">
        <v>21</v>
      </c>
      <c r="M96" s="170">
        <f>G96*(1+L96/100)</f>
        <v>0</v>
      </c>
      <c r="N96" s="162">
        <v>6.9999999999999999E-4</v>
      </c>
      <c r="O96" s="162">
        <f>ROUND(E96*N96,5)</f>
        <v>1.4E-3</v>
      </c>
      <c r="P96" s="162">
        <v>0</v>
      </c>
      <c r="Q96" s="162">
        <f>ROUND(E96*P96,5)</f>
        <v>0</v>
      </c>
      <c r="R96" s="162"/>
      <c r="S96" s="162"/>
      <c r="T96" s="163">
        <v>0</v>
      </c>
      <c r="U96" s="162">
        <f>ROUND(E96*T96,2)</f>
        <v>0</v>
      </c>
      <c r="V96" s="152"/>
      <c r="W96" s="152"/>
      <c r="X96" s="152"/>
      <c r="Y96" s="152"/>
      <c r="Z96" s="152"/>
      <c r="AA96" s="152"/>
      <c r="AB96" s="152"/>
      <c r="AC96" s="152"/>
      <c r="AD96" s="152"/>
      <c r="AE96" s="152" t="s">
        <v>166</v>
      </c>
      <c r="AF96" s="152"/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53"/>
      <c r="B97" s="160"/>
      <c r="C97" s="244" t="s">
        <v>195</v>
      </c>
      <c r="D97" s="245"/>
      <c r="E97" s="246"/>
      <c r="F97" s="247"/>
      <c r="G97" s="248"/>
      <c r="H97" s="170"/>
      <c r="I97" s="170"/>
      <c r="J97" s="170"/>
      <c r="K97" s="170"/>
      <c r="L97" s="170"/>
      <c r="M97" s="170"/>
      <c r="N97" s="162"/>
      <c r="O97" s="162"/>
      <c r="P97" s="162"/>
      <c r="Q97" s="162"/>
      <c r="R97" s="162"/>
      <c r="S97" s="162"/>
      <c r="T97" s="163"/>
      <c r="U97" s="162"/>
      <c r="V97" s="152"/>
      <c r="W97" s="152"/>
      <c r="X97" s="152"/>
      <c r="Y97" s="152"/>
      <c r="Z97" s="152"/>
      <c r="AA97" s="152"/>
      <c r="AB97" s="152"/>
      <c r="AC97" s="152"/>
      <c r="AD97" s="152"/>
      <c r="AE97" s="152" t="s">
        <v>196</v>
      </c>
      <c r="AF97" s="152"/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5" t="str">
        <f>C97</f>
        <v>Není obsaženo v databázi RTS, cenová soustava vlastní</v>
      </c>
      <c r="BB97" s="152"/>
      <c r="BC97" s="152"/>
      <c r="BD97" s="152"/>
      <c r="BE97" s="152"/>
      <c r="BF97" s="152"/>
      <c r="BG97" s="152"/>
      <c r="BH97" s="152"/>
    </row>
    <row r="98" spans="1:60" outlineLevel="1" x14ac:dyDescent="0.2">
      <c r="A98" s="153">
        <v>51</v>
      </c>
      <c r="B98" s="160" t="s">
        <v>237</v>
      </c>
      <c r="C98" s="185" t="s">
        <v>238</v>
      </c>
      <c r="D98" s="162" t="s">
        <v>169</v>
      </c>
      <c r="E98" s="167">
        <v>2</v>
      </c>
      <c r="F98" s="170"/>
      <c r="G98" s="170">
        <f t="shared" si="7"/>
        <v>0</v>
      </c>
      <c r="H98" s="170">
        <v>89</v>
      </c>
      <c r="I98" s="170">
        <f>ROUND(E98*H98,2)</f>
        <v>178</v>
      </c>
      <c r="J98" s="170">
        <v>0</v>
      </c>
      <c r="K98" s="170">
        <f>ROUND(E98*J98,2)</f>
        <v>0</v>
      </c>
      <c r="L98" s="170">
        <v>21</v>
      </c>
      <c r="M98" s="170">
        <f>G98*(1+L98/100)</f>
        <v>0</v>
      </c>
      <c r="N98" s="162">
        <v>6.9999999999999999E-4</v>
      </c>
      <c r="O98" s="162">
        <f>ROUND(E98*N98,5)</f>
        <v>1.4E-3</v>
      </c>
      <c r="P98" s="162">
        <v>0</v>
      </c>
      <c r="Q98" s="162">
        <f>ROUND(E98*P98,5)</f>
        <v>0</v>
      </c>
      <c r="R98" s="162"/>
      <c r="S98" s="162"/>
      <c r="T98" s="163">
        <v>0</v>
      </c>
      <c r="U98" s="162">
        <f>ROUND(E98*T98,2)</f>
        <v>0</v>
      </c>
      <c r="V98" s="152"/>
      <c r="W98" s="152"/>
      <c r="X98" s="152"/>
      <c r="Y98" s="152"/>
      <c r="Z98" s="152"/>
      <c r="AA98" s="152"/>
      <c r="AB98" s="152"/>
      <c r="AC98" s="152"/>
      <c r="AD98" s="152"/>
      <c r="AE98" s="152" t="s">
        <v>166</v>
      </c>
      <c r="AF98" s="152"/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53"/>
      <c r="B99" s="160"/>
      <c r="C99" s="244" t="s">
        <v>195</v>
      </c>
      <c r="D99" s="245"/>
      <c r="E99" s="246"/>
      <c r="F99" s="247"/>
      <c r="G99" s="248"/>
      <c r="H99" s="170"/>
      <c r="I99" s="170"/>
      <c r="J99" s="170"/>
      <c r="K99" s="170"/>
      <c r="L99" s="170"/>
      <c r="M99" s="170"/>
      <c r="N99" s="162"/>
      <c r="O99" s="162"/>
      <c r="P99" s="162"/>
      <c r="Q99" s="162"/>
      <c r="R99" s="162"/>
      <c r="S99" s="162"/>
      <c r="T99" s="163"/>
      <c r="U99" s="162"/>
      <c r="V99" s="152"/>
      <c r="W99" s="152"/>
      <c r="X99" s="152"/>
      <c r="Y99" s="152"/>
      <c r="Z99" s="152"/>
      <c r="AA99" s="152"/>
      <c r="AB99" s="152"/>
      <c r="AC99" s="152"/>
      <c r="AD99" s="152"/>
      <c r="AE99" s="152" t="s">
        <v>196</v>
      </c>
      <c r="AF99" s="152"/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5" t="str">
        <f>C99</f>
        <v>Není obsaženo v databázi RTS, cenová soustava vlastní</v>
      </c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53">
        <v>52</v>
      </c>
      <c r="B100" s="160" t="s">
        <v>239</v>
      </c>
      <c r="C100" s="185" t="s">
        <v>240</v>
      </c>
      <c r="D100" s="162" t="s">
        <v>169</v>
      </c>
      <c r="E100" s="167">
        <v>1</v>
      </c>
      <c r="F100" s="170"/>
      <c r="G100" s="170">
        <f t="shared" si="7"/>
        <v>0</v>
      </c>
      <c r="H100" s="170">
        <v>203.02</v>
      </c>
      <c r="I100" s="170">
        <f>ROUND(E100*H100,2)</f>
        <v>203.02</v>
      </c>
      <c r="J100" s="170">
        <v>255.98</v>
      </c>
      <c r="K100" s="170">
        <f>ROUND(E100*J100,2)</f>
        <v>255.98</v>
      </c>
      <c r="L100" s="170">
        <v>21</v>
      </c>
      <c r="M100" s="170">
        <f>G100*(1+L100/100)</f>
        <v>0</v>
      </c>
      <c r="N100" s="162">
        <v>1.1E-4</v>
      </c>
      <c r="O100" s="162">
        <f>ROUND(E100*N100,5)</f>
        <v>1.1E-4</v>
      </c>
      <c r="P100" s="162">
        <v>0</v>
      </c>
      <c r="Q100" s="162">
        <f>ROUND(E100*P100,5)</f>
        <v>0</v>
      </c>
      <c r="R100" s="162"/>
      <c r="S100" s="162"/>
      <c r="T100" s="163">
        <v>0.16500000000000001</v>
      </c>
      <c r="U100" s="162">
        <f>ROUND(E100*T100,2)</f>
        <v>0.17</v>
      </c>
      <c r="V100" s="152"/>
      <c r="W100" s="152"/>
      <c r="X100" s="152"/>
      <c r="Y100" s="152"/>
      <c r="Z100" s="152"/>
      <c r="AA100" s="152"/>
      <c r="AB100" s="152"/>
      <c r="AC100" s="152"/>
      <c r="AD100" s="152"/>
      <c r="AE100" s="152" t="s">
        <v>111</v>
      </c>
      <c r="AF100" s="152"/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53"/>
      <c r="B101" s="160"/>
      <c r="C101" s="244" t="s">
        <v>195</v>
      </c>
      <c r="D101" s="245"/>
      <c r="E101" s="246"/>
      <c r="F101" s="247"/>
      <c r="G101" s="248"/>
      <c r="H101" s="170"/>
      <c r="I101" s="170"/>
      <c r="J101" s="170"/>
      <c r="K101" s="170"/>
      <c r="L101" s="170"/>
      <c r="M101" s="170"/>
      <c r="N101" s="162"/>
      <c r="O101" s="162"/>
      <c r="P101" s="162"/>
      <c r="Q101" s="162"/>
      <c r="R101" s="162"/>
      <c r="S101" s="162"/>
      <c r="T101" s="163"/>
      <c r="U101" s="162"/>
      <c r="V101" s="152"/>
      <c r="W101" s="152"/>
      <c r="X101" s="152"/>
      <c r="Y101" s="152"/>
      <c r="Z101" s="152"/>
      <c r="AA101" s="152"/>
      <c r="AB101" s="152"/>
      <c r="AC101" s="152"/>
      <c r="AD101" s="152"/>
      <c r="AE101" s="152" t="s">
        <v>196</v>
      </c>
      <c r="AF101" s="152"/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5" t="str">
        <f>C101</f>
        <v>Není obsaženo v databázi RTS, cenová soustava vlastní</v>
      </c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3">
        <v>53</v>
      </c>
      <c r="B102" s="160" t="s">
        <v>241</v>
      </c>
      <c r="C102" s="185" t="s">
        <v>242</v>
      </c>
      <c r="D102" s="162" t="s">
        <v>169</v>
      </c>
      <c r="E102" s="167">
        <v>1</v>
      </c>
      <c r="F102" s="170"/>
      <c r="G102" s="170">
        <f t="shared" si="7"/>
        <v>0</v>
      </c>
      <c r="H102" s="170">
        <v>203.02</v>
      </c>
      <c r="I102" s="170">
        <f>ROUND(E102*H102,2)</f>
        <v>203.02</v>
      </c>
      <c r="J102" s="170">
        <v>643.98</v>
      </c>
      <c r="K102" s="170">
        <f>ROUND(E102*J102,2)</f>
        <v>643.98</v>
      </c>
      <c r="L102" s="170">
        <v>21</v>
      </c>
      <c r="M102" s="170">
        <f>G102*(1+L102/100)</f>
        <v>0</v>
      </c>
      <c r="N102" s="162">
        <v>1.1E-4</v>
      </c>
      <c r="O102" s="162">
        <f>ROUND(E102*N102,5)</f>
        <v>1.1E-4</v>
      </c>
      <c r="P102" s="162">
        <v>0</v>
      </c>
      <c r="Q102" s="162">
        <f>ROUND(E102*P102,5)</f>
        <v>0</v>
      </c>
      <c r="R102" s="162"/>
      <c r="S102" s="162"/>
      <c r="T102" s="163">
        <v>0.16500000000000001</v>
      </c>
      <c r="U102" s="162">
        <f>ROUND(E102*T102,2)</f>
        <v>0.17</v>
      </c>
      <c r="V102" s="152"/>
      <c r="W102" s="152"/>
      <c r="X102" s="152"/>
      <c r="Y102" s="152"/>
      <c r="Z102" s="152"/>
      <c r="AA102" s="152"/>
      <c r="AB102" s="152"/>
      <c r="AC102" s="152"/>
      <c r="AD102" s="152"/>
      <c r="AE102" s="152" t="s">
        <v>111</v>
      </c>
      <c r="AF102" s="152"/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53"/>
      <c r="B103" s="160"/>
      <c r="C103" s="244" t="s">
        <v>195</v>
      </c>
      <c r="D103" s="245"/>
      <c r="E103" s="246"/>
      <c r="F103" s="247"/>
      <c r="G103" s="248"/>
      <c r="H103" s="170"/>
      <c r="I103" s="170"/>
      <c r="J103" s="170"/>
      <c r="K103" s="170"/>
      <c r="L103" s="170"/>
      <c r="M103" s="170"/>
      <c r="N103" s="162"/>
      <c r="O103" s="162"/>
      <c r="P103" s="162"/>
      <c r="Q103" s="162"/>
      <c r="R103" s="162"/>
      <c r="S103" s="162"/>
      <c r="T103" s="163"/>
      <c r="U103" s="162"/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2" t="s">
        <v>196</v>
      </c>
      <c r="AF103" s="152"/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5" t="str">
        <f>C103</f>
        <v>Není obsaženo v databázi RTS, cenová soustava vlastní</v>
      </c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53">
        <v>54</v>
      </c>
      <c r="B104" s="160" t="s">
        <v>243</v>
      </c>
      <c r="C104" s="185" t="s">
        <v>244</v>
      </c>
      <c r="D104" s="162" t="s">
        <v>169</v>
      </c>
      <c r="E104" s="167">
        <v>3</v>
      </c>
      <c r="F104" s="170"/>
      <c r="G104" s="170">
        <f t="shared" si="7"/>
        <v>0</v>
      </c>
      <c r="H104" s="170">
        <v>38.1</v>
      </c>
      <c r="I104" s="170">
        <f>ROUND(E104*H104,2)</f>
        <v>114.3</v>
      </c>
      <c r="J104" s="170">
        <v>69.400000000000006</v>
      </c>
      <c r="K104" s="170">
        <f>ROUND(E104*J104,2)</f>
        <v>208.2</v>
      </c>
      <c r="L104" s="170">
        <v>21</v>
      </c>
      <c r="M104" s="170">
        <f>G104*(1+L104/100)</f>
        <v>0</v>
      </c>
      <c r="N104" s="162">
        <v>4.0000000000000003E-5</v>
      </c>
      <c r="O104" s="162">
        <f>ROUND(E104*N104,5)</f>
        <v>1.2E-4</v>
      </c>
      <c r="P104" s="162">
        <v>0</v>
      </c>
      <c r="Q104" s="162">
        <f>ROUND(E104*P104,5)</f>
        <v>0</v>
      </c>
      <c r="R104" s="162"/>
      <c r="S104" s="162"/>
      <c r="T104" s="163">
        <v>0.14499999999999999</v>
      </c>
      <c r="U104" s="162">
        <f>ROUND(E104*T104,2)</f>
        <v>0.44</v>
      </c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 t="s">
        <v>111</v>
      </c>
      <c r="AF104" s="152"/>
      <c r="AG104" s="152"/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53">
        <v>55</v>
      </c>
      <c r="B105" s="160" t="s">
        <v>245</v>
      </c>
      <c r="C105" s="185" t="s">
        <v>246</v>
      </c>
      <c r="D105" s="162" t="s">
        <v>169</v>
      </c>
      <c r="E105" s="167">
        <v>1</v>
      </c>
      <c r="F105" s="170"/>
      <c r="G105" s="170">
        <f t="shared" si="7"/>
        <v>0</v>
      </c>
      <c r="H105" s="170">
        <v>53.42</v>
      </c>
      <c r="I105" s="170">
        <f>ROUND(E105*H105,2)</f>
        <v>53.42</v>
      </c>
      <c r="J105" s="170">
        <v>99.08</v>
      </c>
      <c r="K105" s="170">
        <f>ROUND(E105*J105,2)</f>
        <v>99.08</v>
      </c>
      <c r="L105" s="170">
        <v>21</v>
      </c>
      <c r="M105" s="170">
        <f>G105*(1+L105/100)</f>
        <v>0</v>
      </c>
      <c r="N105" s="162">
        <v>6.0000000000000002E-5</v>
      </c>
      <c r="O105" s="162">
        <f>ROUND(E105*N105,5)</f>
        <v>6.0000000000000002E-5</v>
      </c>
      <c r="P105" s="162">
        <v>0</v>
      </c>
      <c r="Q105" s="162">
        <f>ROUND(E105*P105,5)</f>
        <v>0</v>
      </c>
      <c r="R105" s="162"/>
      <c r="S105" s="162"/>
      <c r="T105" s="163">
        <v>0.20699999999999999</v>
      </c>
      <c r="U105" s="162">
        <f>ROUND(E105*T105,2)</f>
        <v>0.21</v>
      </c>
      <c r="V105" s="152"/>
      <c r="W105" s="152"/>
      <c r="X105" s="152"/>
      <c r="Y105" s="152"/>
      <c r="Z105" s="152"/>
      <c r="AA105" s="152"/>
      <c r="AB105" s="152"/>
      <c r="AC105" s="152"/>
      <c r="AD105" s="152"/>
      <c r="AE105" s="152" t="s">
        <v>111</v>
      </c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3">
        <v>56</v>
      </c>
      <c r="B106" s="160" t="s">
        <v>247</v>
      </c>
      <c r="C106" s="185" t="s">
        <v>248</v>
      </c>
      <c r="D106" s="162" t="s">
        <v>169</v>
      </c>
      <c r="E106" s="167">
        <v>1</v>
      </c>
      <c r="F106" s="170"/>
      <c r="G106" s="170">
        <f t="shared" si="7"/>
        <v>0</v>
      </c>
      <c r="H106" s="170">
        <v>169.77</v>
      </c>
      <c r="I106" s="170">
        <f>ROUND(E106*H106,2)</f>
        <v>169.77</v>
      </c>
      <c r="J106" s="170">
        <v>39.72999999999999</v>
      </c>
      <c r="K106" s="170">
        <f>ROUND(E106*J106,2)</f>
        <v>39.729999999999997</v>
      </c>
      <c r="L106" s="170">
        <v>21</v>
      </c>
      <c r="M106" s="170">
        <f>G106*(1+L106/100)</f>
        <v>0</v>
      </c>
      <c r="N106" s="162">
        <v>0</v>
      </c>
      <c r="O106" s="162">
        <f>ROUND(E106*N106,5)</f>
        <v>0</v>
      </c>
      <c r="P106" s="162">
        <v>0</v>
      </c>
      <c r="Q106" s="162">
        <f>ROUND(E106*P106,5)</f>
        <v>0</v>
      </c>
      <c r="R106" s="162"/>
      <c r="S106" s="162"/>
      <c r="T106" s="163">
        <v>8.3000000000000004E-2</v>
      </c>
      <c r="U106" s="162">
        <f>ROUND(E106*T106,2)</f>
        <v>0.08</v>
      </c>
      <c r="V106" s="152"/>
      <c r="W106" s="152"/>
      <c r="X106" s="152"/>
      <c r="Y106" s="152"/>
      <c r="Z106" s="152"/>
      <c r="AA106" s="152"/>
      <c r="AB106" s="152"/>
      <c r="AC106" s="152"/>
      <c r="AD106" s="152"/>
      <c r="AE106" s="152" t="s">
        <v>111</v>
      </c>
      <c r="AF106" s="152"/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53">
        <v>57</v>
      </c>
      <c r="B107" s="160" t="s">
        <v>249</v>
      </c>
      <c r="C107" s="185" t="s">
        <v>250</v>
      </c>
      <c r="D107" s="162" t="s">
        <v>169</v>
      </c>
      <c r="E107" s="167">
        <v>1</v>
      </c>
      <c r="F107" s="170"/>
      <c r="G107" s="170">
        <f t="shared" si="7"/>
        <v>0</v>
      </c>
      <c r="H107" s="170">
        <v>6630</v>
      </c>
      <c r="I107" s="170">
        <f>ROUND(E107*H107,2)</f>
        <v>6630</v>
      </c>
      <c r="J107" s="170">
        <v>0</v>
      </c>
      <c r="K107" s="170">
        <f>ROUND(E107*J107,2)</f>
        <v>0</v>
      </c>
      <c r="L107" s="170">
        <v>21</v>
      </c>
      <c r="M107" s="170">
        <f>G107*(1+L107/100)</f>
        <v>0</v>
      </c>
      <c r="N107" s="162">
        <v>0.03</v>
      </c>
      <c r="O107" s="162">
        <f>ROUND(E107*N107,5)</f>
        <v>0.03</v>
      </c>
      <c r="P107" s="162">
        <v>0</v>
      </c>
      <c r="Q107" s="162">
        <f>ROUND(E107*P107,5)</f>
        <v>0</v>
      </c>
      <c r="R107" s="162"/>
      <c r="S107" s="162"/>
      <c r="T107" s="163">
        <v>0</v>
      </c>
      <c r="U107" s="162">
        <f>ROUND(E107*T107,2)</f>
        <v>0</v>
      </c>
      <c r="V107" s="152"/>
      <c r="W107" s="152"/>
      <c r="X107" s="152"/>
      <c r="Y107" s="152"/>
      <c r="Z107" s="152"/>
      <c r="AA107" s="152"/>
      <c r="AB107" s="152"/>
      <c r="AC107" s="152"/>
      <c r="AD107" s="152"/>
      <c r="AE107" s="152" t="s">
        <v>166</v>
      </c>
      <c r="AF107" s="152"/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79">
        <v>58</v>
      </c>
      <c r="B108" s="180" t="s">
        <v>251</v>
      </c>
      <c r="C108" s="188" t="s">
        <v>252</v>
      </c>
      <c r="D108" s="181" t="s">
        <v>169</v>
      </c>
      <c r="E108" s="182">
        <v>1</v>
      </c>
      <c r="F108" s="183"/>
      <c r="G108" s="183">
        <f t="shared" si="7"/>
        <v>0</v>
      </c>
      <c r="H108" s="183">
        <v>0</v>
      </c>
      <c r="I108" s="183">
        <f>ROUND(E108*H108,2)</f>
        <v>0</v>
      </c>
      <c r="J108" s="183">
        <v>685</v>
      </c>
      <c r="K108" s="183">
        <f>ROUND(E108*J108,2)</f>
        <v>685</v>
      </c>
      <c r="L108" s="183">
        <v>21</v>
      </c>
      <c r="M108" s="183">
        <f>G108*(1+L108/100)</f>
        <v>0</v>
      </c>
      <c r="N108" s="181">
        <v>0</v>
      </c>
      <c r="O108" s="181">
        <f>ROUND(E108*N108,5)</f>
        <v>0</v>
      </c>
      <c r="P108" s="181">
        <v>0</v>
      </c>
      <c r="Q108" s="181">
        <f>ROUND(E108*P108,5)</f>
        <v>0</v>
      </c>
      <c r="R108" s="181"/>
      <c r="S108" s="181"/>
      <c r="T108" s="184">
        <v>1.6439999999999999</v>
      </c>
      <c r="U108" s="181">
        <f>ROUND(E108*T108,2)</f>
        <v>1.64</v>
      </c>
      <c r="V108" s="152"/>
      <c r="W108" s="152"/>
      <c r="X108" s="152"/>
      <c r="Y108" s="152"/>
      <c r="Z108" s="152"/>
      <c r="AA108" s="152"/>
      <c r="AB108" s="152"/>
      <c r="AC108" s="152"/>
      <c r="AD108" s="152"/>
      <c r="AE108" s="152" t="s">
        <v>111</v>
      </c>
      <c r="AF108" s="152"/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x14ac:dyDescent="0.2">
      <c r="A109" s="6"/>
      <c r="B109" s="7" t="s">
        <v>253</v>
      </c>
      <c r="C109" s="189" t="s">
        <v>253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AC109">
        <v>15</v>
      </c>
      <c r="AD109">
        <v>21</v>
      </c>
    </row>
    <row r="110" spans="1:60" x14ac:dyDescent="0.2">
      <c r="C110" s="190"/>
      <c r="AE110" t="s">
        <v>254</v>
      </c>
    </row>
  </sheetData>
  <mergeCells count="16">
    <mergeCell ref="C97:G97"/>
    <mergeCell ref="C99:G99"/>
    <mergeCell ref="C101:G101"/>
    <mergeCell ref="C103:G103"/>
    <mergeCell ref="C72:G72"/>
    <mergeCell ref="C75:G75"/>
    <mergeCell ref="C77:G77"/>
    <mergeCell ref="C80:G80"/>
    <mergeCell ref="C83:G83"/>
    <mergeCell ref="C94:G94"/>
    <mergeCell ref="C70:G70"/>
    <mergeCell ref="A1:G1"/>
    <mergeCell ref="C2:G2"/>
    <mergeCell ref="C3:G3"/>
    <mergeCell ref="C4:G4"/>
    <mergeCell ref="C68:G68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Mareš Petr</cp:lastModifiedBy>
  <cp:lastPrinted>2014-02-28T09:52:57Z</cp:lastPrinted>
  <dcterms:created xsi:type="dcterms:W3CDTF">2009-04-08T07:15:50Z</dcterms:created>
  <dcterms:modified xsi:type="dcterms:W3CDTF">2019-11-26T05:16:46Z</dcterms:modified>
</cp:coreProperties>
</file>